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35" yWindow="0" windowWidth="10860" windowHeight="7110"/>
  </bookViews>
  <sheets>
    <sheet name="Schedule" sheetId="11" r:id="rId1"/>
    <sheet name="Detailed Results - Front Nine" sheetId="15012" r:id="rId2"/>
    <sheet name="Handicaps" sheetId="15004" r:id="rId3"/>
  </sheets>
  <definedNames>
    <definedName name="_xlnm.Print_Area" localSheetId="2">Handicaps!$A$1:$L$64</definedName>
    <definedName name="_xlnm.Print_Area" localSheetId="0">Schedule!$A$1:$J$18</definedName>
  </definedNames>
  <calcPr calcId="125725"/>
</workbook>
</file>

<file path=xl/calcChain.xml><?xml version="1.0" encoding="utf-8"?>
<calcChain xmlns="http://schemas.openxmlformats.org/spreadsheetml/2006/main">
  <c r="L31" i="15004"/>
  <c r="L34"/>
  <c r="L56"/>
  <c r="L71"/>
  <c r="L22"/>
  <c r="I7"/>
  <c r="I8"/>
  <c r="I9"/>
  <c r="I10"/>
  <c r="I11"/>
  <c r="I12"/>
  <c r="I13"/>
  <c r="I14"/>
  <c r="I15"/>
  <c r="I16"/>
  <c r="I17"/>
  <c r="I18"/>
  <c r="I19"/>
  <c r="I20"/>
  <c r="I21"/>
  <c r="I22"/>
  <c r="K7" i="15012"/>
  <c r="M7"/>
  <c r="O7"/>
  <c r="K8"/>
  <c r="M8"/>
  <c r="O8"/>
  <c r="B9"/>
  <c r="C9"/>
  <c r="D9"/>
  <c r="E9"/>
  <c r="F9"/>
  <c r="G9"/>
  <c r="H9"/>
  <c r="I9"/>
  <c r="J9"/>
  <c r="K9"/>
  <c r="L9"/>
  <c r="M9"/>
  <c r="B11"/>
  <c r="C11"/>
  <c r="D11"/>
  <c r="E11"/>
  <c r="F11"/>
  <c r="G11"/>
  <c r="H11"/>
  <c r="I11"/>
  <c r="J11"/>
  <c r="K14"/>
  <c r="M14"/>
  <c r="O14"/>
  <c r="K15"/>
  <c r="M15"/>
  <c r="O15"/>
  <c r="B16"/>
  <c r="B12"/>
  <c r="C16"/>
  <c r="C12"/>
  <c r="D16"/>
  <c r="D12"/>
  <c r="E16"/>
  <c r="E12"/>
  <c r="F16"/>
  <c r="F12"/>
  <c r="G16"/>
  <c r="G12"/>
  <c r="H16"/>
  <c r="H12"/>
  <c r="I16"/>
  <c r="I12"/>
  <c r="J16"/>
  <c r="J12"/>
  <c r="K16"/>
  <c r="L16"/>
  <c r="M16"/>
  <c r="M12"/>
  <c r="B17"/>
  <c r="C17"/>
  <c r="D17"/>
  <c r="E17"/>
  <c r="F17"/>
  <c r="G17"/>
  <c r="H17"/>
  <c r="I17"/>
  <c r="J17"/>
  <c r="K17"/>
  <c r="M17"/>
  <c r="N17"/>
  <c r="K21"/>
  <c r="M21"/>
  <c r="O21"/>
  <c r="K22"/>
  <c r="M22"/>
  <c r="O22"/>
  <c r="B23"/>
  <c r="C23"/>
  <c r="D23"/>
  <c r="E23"/>
  <c r="F23"/>
  <c r="G23"/>
  <c r="H23"/>
  <c r="I23"/>
  <c r="J23"/>
  <c r="K23"/>
  <c r="L23"/>
  <c r="M23"/>
  <c r="B25"/>
  <c r="C25"/>
  <c r="D25"/>
  <c r="E25"/>
  <c r="F25"/>
  <c r="G25"/>
  <c r="H25"/>
  <c r="I25"/>
  <c r="J25"/>
  <c r="K28"/>
  <c r="M28"/>
  <c r="O28"/>
  <c r="K29"/>
  <c r="M29"/>
  <c r="O29"/>
  <c r="B30"/>
  <c r="B26"/>
  <c r="C30"/>
  <c r="C26"/>
  <c r="D30"/>
  <c r="D26"/>
  <c r="E30"/>
  <c r="E26"/>
  <c r="F30"/>
  <c r="F26"/>
  <c r="G30"/>
  <c r="G26"/>
  <c r="H30"/>
  <c r="H26"/>
  <c r="I30"/>
  <c r="I26"/>
  <c r="J30"/>
  <c r="J26"/>
  <c r="K30"/>
  <c r="L30"/>
  <c r="M30"/>
  <c r="M26"/>
  <c r="B31"/>
  <c r="C31"/>
  <c r="D31"/>
  <c r="E31"/>
  <c r="F31"/>
  <c r="G31"/>
  <c r="H31"/>
  <c r="I31"/>
  <c r="J31"/>
  <c r="K31"/>
  <c r="M31"/>
  <c r="N31"/>
  <c r="K35"/>
  <c r="M35"/>
  <c r="O35"/>
  <c r="K36"/>
  <c r="M36"/>
  <c r="O36"/>
  <c r="B37"/>
  <c r="C37"/>
  <c r="D37"/>
  <c r="E37"/>
  <c r="F37"/>
  <c r="G37"/>
  <c r="H37"/>
  <c r="I37"/>
  <c r="J37"/>
  <c r="K37"/>
  <c r="L37"/>
  <c r="M37"/>
  <c r="B39"/>
  <c r="C39"/>
  <c r="D39"/>
  <c r="E39"/>
  <c r="F39"/>
  <c r="G39"/>
  <c r="H39"/>
  <c r="I39"/>
  <c r="J39"/>
  <c r="K42"/>
  <c r="M42"/>
  <c r="O42"/>
  <c r="K43"/>
  <c r="M43"/>
  <c r="O43"/>
  <c r="B44"/>
  <c r="B40"/>
  <c r="C44"/>
  <c r="C40"/>
  <c r="D44"/>
  <c r="D40"/>
  <c r="E44"/>
  <c r="E40"/>
  <c r="F44"/>
  <c r="F40"/>
  <c r="G44"/>
  <c r="G40"/>
  <c r="H44"/>
  <c r="H40"/>
  <c r="I44"/>
  <c r="I40"/>
  <c r="J44"/>
  <c r="J40"/>
  <c r="K44"/>
  <c r="L44"/>
  <c r="M44"/>
  <c r="M40"/>
  <c r="B45"/>
  <c r="C45"/>
  <c r="D45"/>
  <c r="E45"/>
  <c r="F45"/>
  <c r="G45"/>
  <c r="H45"/>
  <c r="I45"/>
  <c r="J45"/>
  <c r="K45"/>
  <c r="M45"/>
  <c r="N45"/>
  <c r="K49"/>
  <c r="M49"/>
  <c r="O49"/>
  <c r="K50"/>
  <c r="M50"/>
  <c r="O50"/>
  <c r="B51"/>
  <c r="C51"/>
  <c r="D51"/>
  <c r="E51"/>
  <c r="F51"/>
  <c r="G51"/>
  <c r="H51"/>
  <c r="I51"/>
  <c r="J51"/>
  <c r="K51"/>
  <c r="L51"/>
  <c r="M51"/>
  <c r="B53"/>
  <c r="C53"/>
  <c r="D53"/>
  <c r="E53"/>
  <c r="F53"/>
  <c r="G53"/>
  <c r="H53"/>
  <c r="I53"/>
  <c r="J53"/>
  <c r="K56"/>
  <c r="M56"/>
  <c r="O56"/>
  <c r="K57"/>
  <c r="M57"/>
  <c r="O57"/>
  <c r="B58"/>
  <c r="B54"/>
  <c r="C58"/>
  <c r="C54"/>
  <c r="D58"/>
  <c r="D54"/>
  <c r="E58"/>
  <c r="E54"/>
  <c r="F58"/>
  <c r="F54"/>
  <c r="G58"/>
  <c r="G54"/>
  <c r="H58"/>
  <c r="H54"/>
  <c r="I58"/>
  <c r="I54"/>
  <c r="J58"/>
  <c r="J54"/>
  <c r="K58"/>
  <c r="L58"/>
  <c r="M58"/>
  <c r="M54"/>
  <c r="B59"/>
  <c r="C59"/>
  <c r="D59"/>
  <c r="E59"/>
  <c r="F59"/>
  <c r="G59"/>
  <c r="H59"/>
  <c r="I59"/>
  <c r="J59"/>
  <c r="K59"/>
  <c r="M59"/>
  <c r="N59"/>
  <c r="H7" i="15004"/>
  <c r="J7"/>
  <c r="H8"/>
  <c r="J8"/>
  <c r="L8"/>
  <c r="H9"/>
  <c r="J9"/>
  <c r="L9"/>
  <c r="H10"/>
  <c r="J10"/>
  <c r="L10"/>
  <c r="H11"/>
  <c r="J11"/>
  <c r="H12"/>
  <c r="J12"/>
  <c r="L12"/>
  <c r="H13"/>
  <c r="J13"/>
  <c r="L13"/>
  <c r="H14"/>
  <c r="J14"/>
  <c r="L14"/>
  <c r="H15"/>
  <c r="J15"/>
  <c r="L15"/>
  <c r="H16"/>
  <c r="J16"/>
  <c r="L16"/>
  <c r="H17"/>
  <c r="J17"/>
  <c r="L17"/>
  <c r="H18"/>
  <c r="J18"/>
  <c r="H19"/>
  <c r="J19"/>
  <c r="L19"/>
  <c r="H20"/>
  <c r="J20"/>
  <c r="H21"/>
  <c r="J21"/>
  <c r="H22"/>
  <c r="J22"/>
  <c r="A24"/>
  <c r="H30"/>
  <c r="I30"/>
  <c r="J30"/>
  <c r="H31"/>
  <c r="I31"/>
  <c r="J31"/>
  <c r="H32"/>
  <c r="I32"/>
  <c r="J32"/>
  <c r="H33"/>
  <c r="I33"/>
  <c r="J33"/>
  <c r="H34"/>
  <c r="I34"/>
  <c r="J34"/>
  <c r="H35"/>
  <c r="I35"/>
  <c r="J35"/>
  <c r="H36"/>
  <c r="I36"/>
  <c r="J36"/>
  <c r="H37"/>
  <c r="I37"/>
  <c r="J37"/>
  <c r="H38"/>
  <c r="I38"/>
  <c r="J38"/>
  <c r="H39"/>
  <c r="I39"/>
  <c r="J39"/>
  <c r="H40"/>
  <c r="I40"/>
  <c r="J40"/>
  <c r="H41"/>
  <c r="I41"/>
  <c r="J41"/>
  <c r="H42"/>
  <c r="I42"/>
  <c r="J42"/>
  <c r="H43"/>
  <c r="I43"/>
  <c r="J43"/>
  <c r="H44"/>
  <c r="I44"/>
  <c r="J44"/>
  <c r="H45"/>
  <c r="I45"/>
  <c r="J45"/>
  <c r="H46"/>
  <c r="I46"/>
  <c r="J46"/>
  <c r="H47"/>
  <c r="I47"/>
  <c r="J47"/>
  <c r="H48"/>
  <c r="I48"/>
  <c r="J48"/>
  <c r="H49"/>
  <c r="I49"/>
  <c r="J49"/>
  <c r="H50"/>
  <c r="I50"/>
  <c r="J50"/>
  <c r="H51"/>
  <c r="I51"/>
  <c r="J51"/>
  <c r="H52"/>
  <c r="I52"/>
  <c r="J52"/>
  <c r="H53"/>
  <c r="I53"/>
  <c r="J53"/>
  <c r="H54"/>
  <c r="I54"/>
  <c r="J54"/>
  <c r="H55"/>
  <c r="I55"/>
  <c r="J55"/>
  <c r="H56"/>
  <c r="I56"/>
  <c r="J56"/>
  <c r="H57"/>
  <c r="I57"/>
  <c r="J57"/>
  <c r="H58"/>
  <c r="I58"/>
  <c r="J58"/>
  <c r="H59"/>
  <c r="I59"/>
  <c r="J59"/>
  <c r="H60"/>
  <c r="I60"/>
  <c r="J60"/>
  <c r="H61"/>
  <c r="I61"/>
  <c r="J61"/>
  <c r="H62"/>
  <c r="I62"/>
  <c r="J62"/>
  <c r="H63"/>
  <c r="I63"/>
  <c r="J63"/>
  <c r="H64"/>
  <c r="I64"/>
  <c r="J64"/>
  <c r="H65"/>
  <c r="I65"/>
  <c r="J65"/>
  <c r="H66"/>
  <c r="I66"/>
  <c r="J66"/>
  <c r="H67"/>
  <c r="I67"/>
  <c r="J67"/>
  <c r="H68"/>
  <c r="I68"/>
  <c r="J68"/>
  <c r="H69"/>
  <c r="I69"/>
  <c r="J69"/>
  <c r="H70"/>
  <c r="I70"/>
  <c r="J70"/>
  <c r="H71"/>
  <c r="I71"/>
  <c r="J71"/>
  <c r="H72"/>
  <c r="I72"/>
  <c r="J72"/>
  <c r="H73"/>
  <c r="I73"/>
  <c r="J73"/>
  <c r="H74"/>
  <c r="I74"/>
  <c r="J74"/>
  <c r="L74"/>
  <c r="H75"/>
  <c r="I75"/>
  <c r="J75"/>
  <c r="H76"/>
  <c r="I76"/>
  <c r="J76"/>
  <c r="D10" i="11"/>
  <c r="J10"/>
  <c r="E10"/>
  <c r="D14"/>
  <c r="J14"/>
  <c r="E14"/>
  <c r="D18"/>
  <c r="J18"/>
  <c r="E18"/>
  <c r="D22"/>
  <c r="J22"/>
  <c r="E22"/>
  <c r="J32"/>
  <c r="J33"/>
  <c r="J34"/>
  <c r="J35"/>
  <c r="J36"/>
  <c r="J37"/>
  <c r="J38"/>
  <c r="J39"/>
  <c r="K54" i="15012"/>
  <c r="N54"/>
  <c r="K40"/>
  <c r="N40"/>
  <c r="K26"/>
  <c r="N26"/>
  <c r="K12"/>
  <c r="N12"/>
</calcChain>
</file>

<file path=xl/sharedStrings.xml><?xml version="1.0" encoding="utf-8"?>
<sst xmlns="http://schemas.openxmlformats.org/spreadsheetml/2006/main" count="196" uniqueCount="128">
  <si>
    <t>UDRI Golf League</t>
  </si>
  <si>
    <t>Players</t>
  </si>
  <si>
    <t>Team</t>
  </si>
  <si>
    <t>This</t>
  </si>
  <si>
    <t>Previous</t>
  </si>
  <si>
    <t xml:space="preserve"> Week's</t>
  </si>
  <si>
    <t>Total</t>
  </si>
  <si>
    <t>Points</t>
  </si>
  <si>
    <t xml:space="preserve"> Points</t>
  </si>
  <si>
    <t>TOT</t>
  </si>
  <si>
    <t>HPC</t>
  </si>
  <si>
    <t>NET</t>
  </si>
  <si>
    <t>PTS</t>
  </si>
  <si>
    <t xml:space="preserve"> + - Par</t>
  </si>
  <si>
    <t>Total Gross</t>
  </si>
  <si>
    <t>Handicap Strokes</t>
  </si>
  <si>
    <t>Total Net</t>
  </si>
  <si>
    <t>PLAYER</t>
  </si>
  <si>
    <t>Strokes over par last six rounds</t>
  </si>
  <si>
    <t>Handicap</t>
  </si>
  <si>
    <t>(* only the last five are used for handicap)</t>
  </si>
  <si>
    <t>*     oldest - - - - - - - -- - - - - - - &gt; newest</t>
  </si>
  <si>
    <t>Actual</t>
  </si>
  <si>
    <t>Current</t>
  </si>
  <si>
    <t>Prev</t>
  </si>
  <si>
    <t>Chg</t>
  </si>
  <si>
    <t>Bob Andrews</t>
  </si>
  <si>
    <t>Gerry Busch</t>
  </si>
  <si>
    <t>Cheryl Castro</t>
  </si>
  <si>
    <t>TJ Cope</t>
  </si>
  <si>
    <t>George Fultz</t>
  </si>
  <si>
    <t>Bill Honingford</t>
  </si>
  <si>
    <t>Peter John</t>
  </si>
  <si>
    <t>Todd Jones</t>
  </si>
  <si>
    <t>Jim Kuna</t>
  </si>
  <si>
    <t>Ron Newman</t>
  </si>
  <si>
    <t>Ben Phillips</t>
  </si>
  <si>
    <t>Bill Price</t>
  </si>
  <si>
    <t>Steve Roth</t>
  </si>
  <si>
    <t>Chuck Schroll</t>
  </si>
  <si>
    <t>Bob Zinck</t>
  </si>
  <si>
    <t>SUBSTITUTES</t>
  </si>
  <si>
    <t>Bob Askins</t>
  </si>
  <si>
    <t>John Bultman</t>
  </si>
  <si>
    <t>Cliff Cerbus</t>
  </si>
  <si>
    <t>Irv Coffey</t>
  </si>
  <si>
    <t>Trey Coleman</t>
  </si>
  <si>
    <t>Bob Dominic</t>
  </si>
  <si>
    <t>Jim Caulfield</t>
  </si>
  <si>
    <t>Denny Gerdeman</t>
  </si>
  <si>
    <t>Bill Gottschall</t>
  </si>
  <si>
    <t>Steve Gunderson</t>
  </si>
  <si>
    <t>Peggy Hoenigman</t>
  </si>
  <si>
    <t>Phil Jacobs</t>
  </si>
  <si>
    <t>Bob Kauffman</t>
  </si>
  <si>
    <t>Joe Keim</t>
  </si>
  <si>
    <t>Mike Keller</t>
  </si>
  <si>
    <t>M McCabe</t>
  </si>
  <si>
    <t>Tim Montavon</t>
  </si>
  <si>
    <t>Al Roemer</t>
  </si>
  <si>
    <t>Mike Ryan</t>
  </si>
  <si>
    <t>Steve Patton</t>
  </si>
  <si>
    <t>Jerry Schommer</t>
  </si>
  <si>
    <t>Judy Showalter</t>
  </si>
  <si>
    <t>Peter Sjoblem</t>
  </si>
  <si>
    <t>Don Skinn</t>
  </si>
  <si>
    <t>Andrew Smith</t>
  </si>
  <si>
    <t>Ben Wilt</t>
  </si>
  <si>
    <t>John</t>
  </si>
  <si>
    <t>Newman</t>
  </si>
  <si>
    <t>Busch</t>
  </si>
  <si>
    <t>C. Chamberlain</t>
  </si>
  <si>
    <t>Harris</t>
  </si>
  <si>
    <t>Schroll</t>
  </si>
  <si>
    <t>Jenny Pierce</t>
  </si>
  <si>
    <t>Jay Roth</t>
  </si>
  <si>
    <t>Andrews</t>
  </si>
  <si>
    <t>Mark Roth</t>
  </si>
  <si>
    <t>Don Roth</t>
  </si>
  <si>
    <t>John Kuna</t>
  </si>
  <si>
    <t>Nate CaHall</t>
  </si>
  <si>
    <t>Andy Loff</t>
  </si>
  <si>
    <t>Chamberlain</t>
  </si>
  <si>
    <t>Fultz</t>
  </si>
  <si>
    <t>Clem Aselage</t>
  </si>
  <si>
    <t>Bill Fortener</t>
  </si>
  <si>
    <t>Doug Hansen</t>
  </si>
  <si>
    <t>Gunderson</t>
  </si>
  <si>
    <t>Fortener</t>
  </si>
  <si>
    <t>Phillips</t>
  </si>
  <si>
    <t>Aselage</t>
  </si>
  <si>
    <t>Adam Waite</t>
  </si>
  <si>
    <t>Steve Zabarnick</t>
  </si>
  <si>
    <t>Mike Check</t>
  </si>
  <si>
    <t>Tom Whitney</t>
  </si>
  <si>
    <t>Doug Hufnagle</t>
  </si>
  <si>
    <t>Time</t>
  </si>
  <si>
    <t>Hdcp</t>
  </si>
  <si>
    <t>vs</t>
  </si>
  <si>
    <t>Hansen</t>
  </si>
  <si>
    <t>Standings</t>
  </si>
  <si>
    <t>Schroll/Gunderson</t>
  </si>
  <si>
    <t>Fultz/Aselage</t>
  </si>
  <si>
    <t>Jones/Andrews</t>
  </si>
  <si>
    <t>Hufnagle/Busch</t>
  </si>
  <si>
    <t>Hansen/John</t>
  </si>
  <si>
    <t>Newman/Chamberlain</t>
  </si>
  <si>
    <t>Hufnagle</t>
  </si>
  <si>
    <t>Check</t>
  </si>
  <si>
    <t>Whitney</t>
  </si>
  <si>
    <t>Check/Fortener</t>
  </si>
  <si>
    <t>Phillips/Whitney</t>
  </si>
  <si>
    <t>Chad Hunter</t>
  </si>
  <si>
    <t>Karl Sjoblem</t>
  </si>
  <si>
    <t>Shawn Putman</t>
  </si>
  <si>
    <t>Ryan Justice</t>
  </si>
  <si>
    <t>Joe Shumaker</t>
  </si>
  <si>
    <t>Week 12-Front Nine</t>
  </si>
  <si>
    <t>After Week 11</t>
  </si>
  <si>
    <t>Patton (for Phillips)</t>
  </si>
  <si>
    <t>Castro (for Check)</t>
  </si>
  <si>
    <t>Fortner</t>
  </si>
  <si>
    <t>Skinn (for Jones)</t>
  </si>
  <si>
    <t>Wilt (for Andrews</t>
  </si>
  <si>
    <t>Bultman (for Schroll)</t>
  </si>
  <si>
    <t>After Week 11 Handicaps</t>
  </si>
  <si>
    <t>Week 11 Results</t>
  </si>
  <si>
    <t>Friday July 11th, 2008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</si>
</sst>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mmmm\ d\,\ yyyy"/>
    <numFmt numFmtId="165" formatCode="\+##;\-##"/>
    <numFmt numFmtId="166" formatCode="\+##;\-##;##"/>
    <numFmt numFmtId="167" formatCode="\+##;\-##;#0"/>
  </numFmts>
  <fonts count="26">
    <font>
      <sz val="10"/>
      <name val="Arial"/>
    </font>
    <font>
      <sz val="10"/>
      <name val="Arial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0"/>
      <color indexed="12"/>
      <name val="Comic Sans MS"/>
      <family val="4"/>
    </font>
    <font>
      <i/>
      <sz val="9"/>
      <color indexed="12"/>
      <name val="Comic Sans MS"/>
      <family val="4"/>
    </font>
    <font>
      <sz val="12"/>
      <name val="Comic Sans MS"/>
      <family val="4"/>
    </font>
    <font>
      <b/>
      <sz val="10"/>
      <name val="Comic Sans MS"/>
      <family val="4"/>
    </font>
    <font>
      <sz val="10"/>
      <color indexed="12"/>
      <name val="Comic Sans MS"/>
      <family val="4"/>
    </font>
    <font>
      <sz val="10"/>
      <name val="Comic Sans MS"/>
      <family val="4"/>
    </font>
    <font>
      <b/>
      <sz val="10"/>
      <name val="Arial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color indexed="57"/>
      <name val="Arial"/>
      <family val="2"/>
    </font>
    <font>
      <b/>
      <sz val="9"/>
      <color indexed="57"/>
      <name val="Arial"/>
      <family val="2"/>
    </font>
    <font>
      <b/>
      <sz val="8"/>
      <color indexed="57"/>
      <name val="Arial"/>
      <family val="2"/>
    </font>
    <font>
      <b/>
      <sz val="8"/>
      <name val="Arial"/>
      <family val="2"/>
    </font>
    <font>
      <b/>
      <sz val="12"/>
      <name val="Arial"/>
    </font>
    <font>
      <b/>
      <i/>
      <sz val="8"/>
      <color indexed="17"/>
      <name val="Arial"/>
      <family val="2"/>
    </font>
    <font>
      <b/>
      <i/>
      <sz val="11"/>
      <name val="Arial"/>
      <family val="2"/>
    </font>
    <font>
      <b/>
      <i/>
      <sz val="8"/>
      <name val="Arial"/>
      <family val="2"/>
    </font>
    <font>
      <b/>
      <i/>
      <sz val="9"/>
      <color indexed="17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8"/>
      </right>
      <top style="medium">
        <color indexed="64"/>
      </top>
      <bottom/>
      <diagonal/>
    </border>
    <border>
      <left style="double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1" fontId="4" fillId="0" borderId="0" xfId="0" applyNumberFormat="1" applyFont="1" applyBorder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13" fillId="0" borderId="3" xfId="0" applyFont="1" applyBorder="1"/>
    <xf numFmtId="0" fontId="0" fillId="0" borderId="2" xfId="0" applyBorder="1"/>
    <xf numFmtId="165" fontId="4" fillId="0" borderId="4" xfId="0" applyNumberFormat="1" applyFont="1" applyFill="1" applyBorder="1" applyAlignment="1">
      <alignment horizontal="center"/>
    </xf>
    <xf numFmtId="0" fontId="13" fillId="0" borderId="5" xfId="0" applyFont="1" applyBorder="1"/>
    <xf numFmtId="0" fontId="14" fillId="0" borderId="0" xfId="0" applyFont="1" applyAlignment="1">
      <alignment horizontal="center"/>
    </xf>
    <xf numFmtId="165" fontId="15" fillId="0" borderId="6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 applyAlignment="1">
      <alignment horizontal="left" indent="2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5" fontId="0" fillId="0" borderId="0" xfId="0" applyNumberFormat="1" applyAlignment="1">
      <alignment horizontal="center"/>
    </xf>
    <xf numFmtId="0" fontId="4" fillId="0" borderId="5" xfId="0" applyFont="1" applyBorder="1" applyAlignment="1">
      <alignment horizontal="left" indent="2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6" fontId="4" fillId="0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1" xfId="0" applyBorder="1" applyAlignment="1">
      <alignment horizontal="center"/>
    </xf>
    <xf numFmtId="165" fontId="4" fillId="0" borderId="8" xfId="0" applyNumberFormat="1" applyFont="1" applyFill="1" applyBorder="1" applyAlignment="1">
      <alignment horizontal="center"/>
    </xf>
    <xf numFmtId="0" fontId="0" fillId="0" borderId="5" xfId="0" applyBorder="1"/>
    <xf numFmtId="167" fontId="4" fillId="0" borderId="6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16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center"/>
    </xf>
    <xf numFmtId="43" fontId="10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center"/>
    </xf>
    <xf numFmtId="2" fontId="12" fillId="0" borderId="0" xfId="0" applyNumberFormat="1" applyFont="1" applyBorder="1" applyAlignment="1">
      <alignment horizontal="right"/>
    </xf>
    <xf numFmtId="0" fontId="7" fillId="2" borderId="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7" fillId="2" borderId="13" xfId="0" applyFont="1" applyFill="1" applyBorder="1"/>
    <xf numFmtId="0" fontId="7" fillId="2" borderId="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/>
    </xf>
    <xf numFmtId="2" fontId="12" fillId="0" borderId="15" xfId="0" applyNumberFormat="1" applyFont="1" applyBorder="1" applyAlignment="1">
      <alignment horizontal="right"/>
    </xf>
    <xf numFmtId="0" fontId="9" fillId="0" borderId="5" xfId="0" applyFont="1" applyBorder="1" applyAlignment="1">
      <alignment horizontal="left" indent="1"/>
    </xf>
    <xf numFmtId="0" fontId="9" fillId="0" borderId="5" xfId="0" applyFont="1" applyFill="1" applyBorder="1" applyAlignment="1">
      <alignment horizontal="left" indent="1"/>
    </xf>
    <xf numFmtId="0" fontId="10" fillId="0" borderId="9" xfId="0" applyFont="1" applyFill="1" applyBorder="1" applyAlignment="1">
      <alignment horizontal="center"/>
    </xf>
    <xf numFmtId="1" fontId="9" fillId="0" borderId="9" xfId="0" applyNumberFormat="1" applyFont="1" applyBorder="1" applyAlignment="1">
      <alignment horizontal="center"/>
    </xf>
    <xf numFmtId="43" fontId="10" fillId="0" borderId="9" xfId="0" applyNumberFormat="1" applyFont="1" applyBorder="1" applyAlignment="1">
      <alignment horizontal="right"/>
    </xf>
    <xf numFmtId="0" fontId="9" fillId="0" borderId="16" xfId="0" applyFont="1" applyBorder="1" applyAlignment="1">
      <alignment horizontal="left" indent="1"/>
    </xf>
    <xf numFmtId="2" fontId="12" fillId="0" borderId="15" xfId="0" applyNumberFormat="1" applyFont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43" fontId="10" fillId="0" borderId="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center"/>
    </xf>
    <xf numFmtId="1" fontId="10" fillId="0" borderId="9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10" fillId="0" borderId="9" xfId="0" applyNumberFormat="1" applyFont="1" applyBorder="1" applyAlignment="1">
      <alignment horizontal="right"/>
    </xf>
    <xf numFmtId="0" fontId="9" fillId="0" borderId="17" xfId="0" applyFont="1" applyBorder="1" applyAlignment="1">
      <alignment horizontal="left" indent="1"/>
    </xf>
    <xf numFmtId="43" fontId="10" fillId="0" borderId="14" xfId="0" applyNumberFormat="1" applyFont="1" applyBorder="1" applyAlignment="1">
      <alignment horizontal="right"/>
    </xf>
    <xf numFmtId="1" fontId="9" fillId="0" borderId="14" xfId="0" applyNumberFormat="1" applyFont="1" applyBorder="1" applyAlignment="1">
      <alignment horizontal="center"/>
    </xf>
    <xf numFmtId="2" fontId="12" fillId="0" borderId="14" xfId="0" applyNumberFormat="1" applyFont="1" applyBorder="1" applyAlignment="1">
      <alignment horizontal="right"/>
    </xf>
    <xf numFmtId="2" fontId="12" fillId="0" borderId="18" xfId="0" applyNumberFormat="1" applyFont="1" applyBorder="1" applyAlignment="1">
      <alignment horizontal="right"/>
    </xf>
    <xf numFmtId="0" fontId="0" fillId="0" borderId="15" xfId="0" applyBorder="1" applyAlignment="1">
      <alignment horizontal="center"/>
    </xf>
    <xf numFmtId="0" fontId="9" fillId="0" borderId="19" xfId="0" applyFont="1" applyBorder="1" applyAlignment="1">
      <alignment horizontal="left" indent="1"/>
    </xf>
    <xf numFmtId="0" fontId="10" fillId="0" borderId="20" xfId="0" applyFont="1" applyBorder="1" applyAlignment="1">
      <alignment horizontal="center"/>
    </xf>
    <xf numFmtId="43" fontId="10" fillId="0" borderId="20" xfId="0" applyNumberFormat="1" applyFont="1" applyBorder="1" applyAlignment="1">
      <alignment horizontal="right"/>
    </xf>
    <xf numFmtId="0" fontId="10" fillId="0" borderId="20" xfId="0" applyFont="1" applyFill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1" fontId="0" fillId="0" borderId="0" xfId="0" applyNumberFormat="1"/>
    <xf numFmtId="0" fontId="9" fillId="0" borderId="22" xfId="0" applyFont="1" applyBorder="1" applyAlignment="1">
      <alignment horizontal="left" indent="1"/>
    </xf>
    <xf numFmtId="0" fontId="10" fillId="0" borderId="23" xfId="0" applyFont="1" applyBorder="1" applyAlignment="1">
      <alignment horizontal="center"/>
    </xf>
    <xf numFmtId="43" fontId="10" fillId="0" borderId="23" xfId="0" applyNumberFormat="1" applyFont="1" applyBorder="1" applyAlignment="1">
      <alignment horizontal="right"/>
    </xf>
    <xf numFmtId="1" fontId="9" fillId="0" borderId="23" xfId="0" applyNumberFormat="1" applyFont="1" applyBorder="1" applyAlignment="1">
      <alignment horizontal="center"/>
    </xf>
    <xf numFmtId="2" fontId="12" fillId="0" borderId="24" xfId="0" applyNumberFormat="1" applyFont="1" applyBorder="1" applyAlignment="1">
      <alignment horizontal="center"/>
    </xf>
    <xf numFmtId="1" fontId="10" fillId="0" borderId="14" xfId="0" applyNumberFormat="1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2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4" fillId="0" borderId="0" xfId="0" applyFont="1" applyBorder="1"/>
    <xf numFmtId="2" fontId="1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20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right"/>
    </xf>
    <xf numFmtId="2" fontId="4" fillId="0" borderId="20" xfId="0" applyNumberFormat="1" applyFont="1" applyBorder="1" applyAlignment="1">
      <alignment horizontal="right"/>
    </xf>
    <xf numFmtId="2" fontId="12" fillId="0" borderId="21" xfId="0" applyNumberFormat="1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14" fontId="5" fillId="0" borderId="0" xfId="0" applyNumberFormat="1" applyFont="1" applyAlignment="1">
      <alignment horizontal="center"/>
    </xf>
    <xf numFmtId="0" fontId="4" fillId="0" borderId="2" xfId="0" applyFont="1" applyBorder="1"/>
    <xf numFmtId="0" fontId="4" fillId="0" borderId="0" xfId="0" applyFont="1" applyBorder="1"/>
    <xf numFmtId="0" fontId="4" fillId="0" borderId="27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5" fontId="4" fillId="0" borderId="0" xfId="0" applyNumberFormat="1" applyFont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2" xfId="0" applyFont="1" applyFill="1" applyBorder="1" applyAlignment="1">
      <alignment horizontal="center" wrapText="1"/>
    </xf>
    <xf numFmtId="0" fontId="7" fillId="2" borderId="4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wrapText="1"/>
    </xf>
    <xf numFmtId="0" fontId="8" fillId="2" borderId="40" xfId="0" applyFont="1" applyFill="1" applyBorder="1" applyAlignment="1">
      <alignment horizontal="center" wrapText="1"/>
    </xf>
    <xf numFmtId="0" fontId="8" fillId="2" borderId="41" xfId="0" applyFont="1" applyFill="1" applyBorder="1" applyAlignment="1">
      <alignment horizont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1" fontId="10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U41"/>
  <sheetViews>
    <sheetView tabSelected="1" workbookViewId="0"/>
  </sheetViews>
  <sheetFormatPr defaultRowHeight="12.75"/>
  <cols>
    <col min="1" max="1" width="4.7109375" customWidth="1"/>
    <col min="2" max="2" width="12.140625" customWidth="1"/>
    <col min="3" max="3" width="21.140625" customWidth="1"/>
    <col min="4" max="4" width="7.7109375" customWidth="1"/>
    <col min="5" max="5" width="5.28515625" customWidth="1"/>
    <col min="6" max="6" width="5.7109375" customWidth="1"/>
    <col min="7" max="7" width="6.42578125" customWidth="1"/>
    <col min="8" max="8" width="8.5703125" customWidth="1"/>
    <col min="9" max="9" width="11.85546875" customWidth="1"/>
    <col min="10" max="10" width="7.7109375" customWidth="1"/>
    <col min="11" max="11" width="5.7109375" customWidth="1"/>
  </cols>
  <sheetData>
    <row r="1" spans="1:21" ht="18" customHeight="1">
      <c r="B1" s="137" t="s">
        <v>0</v>
      </c>
      <c r="C1" s="137"/>
      <c r="D1" s="137"/>
      <c r="E1" s="137"/>
      <c r="F1" s="137"/>
      <c r="G1" s="137"/>
      <c r="H1" s="137"/>
      <c r="I1" s="137"/>
      <c r="J1" s="137"/>
      <c r="K1" s="1"/>
    </row>
    <row r="2" spans="1:21" ht="15" customHeight="1">
      <c r="B2" s="138" t="s">
        <v>117</v>
      </c>
      <c r="C2" s="138"/>
      <c r="D2" s="138"/>
      <c r="E2" s="138"/>
      <c r="F2" s="138"/>
      <c r="G2" s="138"/>
      <c r="H2" s="138"/>
      <c r="I2" s="138"/>
      <c r="J2" s="138"/>
      <c r="K2" s="1"/>
    </row>
    <row r="3" spans="1:21" ht="15" customHeight="1">
      <c r="B3" s="140">
        <v>39647</v>
      </c>
      <c r="C3" s="140"/>
      <c r="D3" s="140"/>
      <c r="E3" s="140"/>
      <c r="F3" s="140"/>
      <c r="G3" s="140"/>
      <c r="H3" s="140"/>
      <c r="I3" s="140"/>
      <c r="J3" s="140"/>
      <c r="K3" s="1"/>
    </row>
    <row r="4" spans="1:21" ht="15" customHeight="1">
      <c r="B4" s="138"/>
      <c r="C4" s="138"/>
      <c r="D4" s="138"/>
      <c r="E4" s="138"/>
      <c r="F4" s="138"/>
      <c r="G4" s="138"/>
      <c r="H4" s="138"/>
      <c r="I4" s="138"/>
      <c r="J4" s="138"/>
      <c r="K4" s="1"/>
    </row>
    <row r="5" spans="1:21" ht="8.25" customHeight="1" thickBot="1">
      <c r="B5" s="6"/>
      <c r="C5" s="6"/>
      <c r="D5" s="6"/>
      <c r="E5" s="6"/>
      <c r="F5" s="6"/>
      <c r="G5" s="6"/>
      <c r="H5" s="6"/>
      <c r="I5" s="6"/>
      <c r="J5" s="6"/>
      <c r="K5" s="1"/>
    </row>
    <row r="6" spans="1:21" ht="22.5" customHeight="1" thickBot="1">
      <c r="B6" s="100" t="s">
        <v>96</v>
      </c>
      <c r="C6" s="101" t="s">
        <v>1</v>
      </c>
      <c r="D6" s="100" t="s">
        <v>97</v>
      </c>
      <c r="E6" s="101"/>
      <c r="F6" s="101"/>
      <c r="G6" s="101"/>
      <c r="H6" s="101" t="s">
        <v>1</v>
      </c>
      <c r="I6" s="101"/>
      <c r="J6" s="100" t="s">
        <v>97</v>
      </c>
      <c r="K6" s="102"/>
      <c r="L6" s="118"/>
      <c r="M6" s="119"/>
      <c r="N6" s="118"/>
      <c r="O6" s="119"/>
      <c r="P6" s="119"/>
      <c r="Q6" s="119"/>
      <c r="R6" s="119"/>
      <c r="S6" s="119"/>
      <c r="T6" s="118"/>
      <c r="U6" s="120"/>
    </row>
    <row r="7" spans="1:21" ht="4.5" customHeight="1">
      <c r="B7" s="7"/>
      <c r="C7" s="1"/>
      <c r="D7" s="1"/>
      <c r="E7" s="1"/>
      <c r="F7" s="1"/>
      <c r="G7" s="1"/>
      <c r="H7" s="1"/>
      <c r="I7" s="1"/>
      <c r="J7" s="1"/>
      <c r="K7" s="1"/>
      <c r="L7" s="121"/>
      <c r="M7" s="122"/>
      <c r="N7" s="122"/>
      <c r="O7" s="122"/>
      <c r="P7" s="122"/>
      <c r="Q7" s="122"/>
      <c r="R7" s="122"/>
      <c r="S7" s="122"/>
      <c r="T7" s="122"/>
      <c r="U7" s="120"/>
    </row>
    <row r="8" spans="1:21" ht="15">
      <c r="A8" s="103"/>
      <c r="B8" s="104">
        <v>0.20833333333333334</v>
      </c>
      <c r="C8" s="105" t="s">
        <v>108</v>
      </c>
      <c r="D8" s="106">
        <v>9</v>
      </c>
      <c r="E8" s="107">
        <v>2</v>
      </c>
      <c r="F8" s="108" t="s">
        <v>98</v>
      </c>
      <c r="G8" s="107">
        <v>5</v>
      </c>
      <c r="H8" s="105" t="s">
        <v>122</v>
      </c>
      <c r="J8" s="106">
        <v>12</v>
      </c>
      <c r="L8" s="123"/>
      <c r="M8" s="124"/>
      <c r="N8" s="113"/>
      <c r="O8" s="125"/>
      <c r="P8" s="126"/>
      <c r="Q8" s="125"/>
      <c r="R8" s="124"/>
      <c r="S8" s="120"/>
      <c r="T8" s="113"/>
      <c r="U8" s="120"/>
    </row>
    <row r="9" spans="1:21" ht="15" customHeight="1">
      <c r="B9" s="104"/>
      <c r="C9" s="105" t="s">
        <v>88</v>
      </c>
      <c r="D9" s="106">
        <v>15</v>
      </c>
      <c r="E9" s="109"/>
      <c r="F9" s="110"/>
      <c r="G9" s="109"/>
      <c r="H9" s="116" t="s">
        <v>76</v>
      </c>
      <c r="J9" s="106">
        <v>13</v>
      </c>
      <c r="L9" s="123"/>
      <c r="M9" s="124"/>
      <c r="N9" s="113"/>
      <c r="O9" s="127"/>
      <c r="P9" s="118"/>
      <c r="Q9" s="127"/>
      <c r="R9" s="124"/>
      <c r="S9" s="120"/>
      <c r="T9" s="113"/>
      <c r="U9" s="120"/>
    </row>
    <row r="10" spans="1:21" ht="15" customHeight="1">
      <c r="B10" s="104"/>
      <c r="D10" s="111">
        <f>SUM(D8:D9)</f>
        <v>24</v>
      </c>
      <c r="E10" s="134" t="str">
        <f>IF((D10-J10)=0,"No Strokes",(IF((D10-J10)=1,"&lt;== 1 Stroke",(IF((D10-J10)=-1,"1 Stroke ==&gt;",(IF((D10-J10)&lt;0,CONCATENATE(ABS(D10-J10)," Strokes ==&gt;"),CONCATENATE("&lt;== ",ABS(D10-J10)," Strokes"))))))))</f>
        <v>1 Stroke ==&gt;</v>
      </c>
      <c r="F10" s="134"/>
      <c r="G10" s="134"/>
      <c r="J10" s="111">
        <f>SUM(J8:J9)</f>
        <v>25</v>
      </c>
      <c r="L10" s="123"/>
      <c r="M10" s="120"/>
      <c r="N10" s="128"/>
      <c r="O10" s="136"/>
      <c r="P10" s="136"/>
      <c r="Q10" s="136"/>
      <c r="R10" s="120"/>
      <c r="S10" s="120"/>
      <c r="T10" s="128"/>
      <c r="U10" s="120"/>
    </row>
    <row r="11" spans="1:21" ht="6" customHeight="1">
      <c r="B11" s="104"/>
      <c r="D11" s="110"/>
      <c r="E11" s="112"/>
      <c r="F11" s="110"/>
      <c r="G11" s="109"/>
      <c r="J11" s="110"/>
      <c r="K11" s="1"/>
      <c r="L11" s="123"/>
      <c r="M11" s="120"/>
      <c r="N11" s="118"/>
      <c r="O11" s="129"/>
      <c r="P11" s="118"/>
      <c r="Q11" s="127"/>
      <c r="R11" s="120"/>
      <c r="S11" s="120"/>
      <c r="T11" s="118"/>
      <c r="U11" s="120"/>
    </row>
    <row r="12" spans="1:21" ht="15" customHeight="1">
      <c r="B12" s="104">
        <v>0.21388888888888891</v>
      </c>
      <c r="C12" s="105" t="s">
        <v>73</v>
      </c>
      <c r="D12" s="106">
        <v>10</v>
      </c>
      <c r="E12" s="107">
        <v>1</v>
      </c>
      <c r="F12" s="108" t="s">
        <v>98</v>
      </c>
      <c r="G12" s="107">
        <v>6</v>
      </c>
      <c r="H12" s="105" t="s">
        <v>107</v>
      </c>
      <c r="J12" s="106">
        <v>8</v>
      </c>
      <c r="L12" s="123"/>
      <c r="M12" s="116"/>
      <c r="N12" s="113"/>
      <c r="O12" s="125"/>
      <c r="P12" s="126"/>
      <c r="Q12" s="125"/>
      <c r="R12" s="124"/>
      <c r="S12" s="120"/>
      <c r="T12" s="113"/>
      <c r="U12" s="120"/>
    </row>
    <row r="13" spans="1:21" ht="15">
      <c r="B13" s="104"/>
      <c r="C13" s="105" t="s">
        <v>87</v>
      </c>
      <c r="D13" s="106">
        <v>10</v>
      </c>
      <c r="E13" s="112"/>
      <c r="F13" s="110"/>
      <c r="G13" s="109"/>
      <c r="H13" s="105" t="s">
        <v>70</v>
      </c>
      <c r="J13" s="106">
        <v>12</v>
      </c>
      <c r="L13" s="123"/>
      <c r="M13" s="116"/>
      <c r="N13" s="113"/>
      <c r="O13" s="129"/>
      <c r="P13" s="118"/>
      <c r="Q13" s="127"/>
      <c r="R13" s="124"/>
      <c r="S13" s="120"/>
      <c r="T13" s="113"/>
      <c r="U13" s="120"/>
    </row>
    <row r="14" spans="1:21" ht="15" customHeight="1">
      <c r="B14" s="104"/>
      <c r="D14" s="111">
        <f>SUM(D12:D13)</f>
        <v>20</v>
      </c>
      <c r="E14" s="134" t="str">
        <f>IF((D14-J14)=0,"No Strokes",(IF((D14-J14)=1,"&lt;== 1 Stroke",(IF((D14-J14)=-1,"1 Stroke ==&gt;",(IF((D14-J14)&lt;0,CONCATENATE(ABS(D14-J14)," Strokes ==&gt;"),CONCATENATE("&lt;== ",ABS(D14-J14)," Strokes"))))))))</f>
        <v>No Strokes</v>
      </c>
      <c r="F14" s="134"/>
      <c r="G14" s="134"/>
      <c r="J14" s="8">
        <f>J12+J13</f>
        <v>20</v>
      </c>
      <c r="K14" s="1"/>
      <c r="L14" s="123"/>
      <c r="M14" s="120"/>
      <c r="N14" s="128"/>
      <c r="O14" s="136"/>
      <c r="P14" s="136"/>
      <c r="Q14" s="136"/>
      <c r="R14" s="120"/>
      <c r="S14" s="120"/>
      <c r="T14" s="130"/>
      <c r="U14" s="120"/>
    </row>
    <row r="15" spans="1:21" ht="6" customHeight="1">
      <c r="B15" s="104"/>
      <c r="D15" s="110"/>
      <c r="E15" s="112"/>
      <c r="F15" s="110"/>
      <c r="G15" s="109"/>
      <c r="J15" s="110"/>
      <c r="K15" s="1"/>
      <c r="L15" s="123"/>
      <c r="M15" s="120"/>
      <c r="N15" s="118"/>
      <c r="O15" s="129"/>
      <c r="P15" s="118"/>
      <c r="Q15" s="127"/>
      <c r="R15" s="120"/>
      <c r="S15" s="120"/>
      <c r="T15" s="118"/>
      <c r="U15" s="120"/>
    </row>
    <row r="16" spans="1:21" ht="15" customHeight="1">
      <c r="B16" s="104">
        <v>0.21875</v>
      </c>
      <c r="C16" s="4" t="s">
        <v>89</v>
      </c>
      <c r="D16" s="106">
        <v>5</v>
      </c>
      <c r="E16" s="107">
        <v>3</v>
      </c>
      <c r="F16" s="110" t="s">
        <v>98</v>
      </c>
      <c r="G16" s="107">
        <v>4</v>
      </c>
      <c r="H16" s="4" t="s">
        <v>83</v>
      </c>
      <c r="J16" s="106">
        <v>8</v>
      </c>
      <c r="L16" s="123"/>
      <c r="M16" s="124"/>
      <c r="N16" s="113"/>
      <c r="O16" s="125"/>
      <c r="P16" s="118"/>
      <c r="Q16" s="125"/>
      <c r="R16" s="124"/>
      <c r="S16" s="120"/>
      <c r="T16" s="113"/>
      <c r="U16" s="120"/>
    </row>
    <row r="17" spans="2:21" ht="15">
      <c r="B17" s="104"/>
      <c r="C17" s="4" t="s">
        <v>109</v>
      </c>
      <c r="D17" s="113">
        <v>16</v>
      </c>
      <c r="E17" s="112"/>
      <c r="F17" s="110"/>
      <c r="G17" s="109"/>
      <c r="H17" s="4" t="s">
        <v>90</v>
      </c>
      <c r="J17" s="113">
        <v>15</v>
      </c>
      <c r="L17" s="123"/>
      <c r="M17" s="124"/>
      <c r="N17" s="113"/>
      <c r="O17" s="129"/>
      <c r="P17" s="118"/>
      <c r="Q17" s="127"/>
      <c r="R17" s="124"/>
      <c r="S17" s="120"/>
      <c r="T17" s="113"/>
      <c r="U17" s="120"/>
    </row>
    <row r="18" spans="2:21" ht="15" customHeight="1">
      <c r="B18" s="104"/>
      <c r="D18" s="8">
        <f>SUM(D16:D17)</f>
        <v>21</v>
      </c>
      <c r="E18" s="134" t="str">
        <f>IF((D18-J18)=0,"No Strokes",(IF((D18-J18)=1,"&lt;== 1 Stroke",(IF((D18-J18)=-1,"1 Stroke ==&gt;",(IF((D18-J18)&lt;0,CONCATENATE(ABS(D18-J18)," Strokes ==&gt;"),CONCATENATE("&lt;== ",ABS(D18-J18)," Strokes"))))))))</f>
        <v>2 Strokes ==&gt;</v>
      </c>
      <c r="F18" s="134"/>
      <c r="G18" s="134"/>
      <c r="J18" s="111">
        <f>SUM(J16:J17)</f>
        <v>23</v>
      </c>
      <c r="L18" s="123"/>
      <c r="M18" s="120"/>
      <c r="N18" s="130"/>
      <c r="O18" s="136"/>
      <c r="P18" s="136"/>
      <c r="Q18" s="136"/>
      <c r="R18" s="120"/>
      <c r="S18" s="120"/>
      <c r="T18" s="128"/>
      <c r="U18" s="120"/>
    </row>
    <row r="19" spans="2:21" ht="6" customHeight="1">
      <c r="B19" s="104"/>
      <c r="D19" s="110"/>
      <c r="E19" s="112"/>
      <c r="F19" s="110"/>
      <c r="G19" s="109"/>
      <c r="J19" s="110"/>
      <c r="K19" s="1"/>
      <c r="L19" s="123"/>
      <c r="M19" s="120"/>
      <c r="N19" s="118"/>
      <c r="O19" s="129"/>
      <c r="P19" s="118"/>
      <c r="Q19" s="127"/>
      <c r="R19" s="120"/>
      <c r="S19" s="120"/>
      <c r="T19" s="118"/>
      <c r="U19" s="120"/>
    </row>
    <row r="20" spans="2:21" ht="15">
      <c r="B20" s="104">
        <v>0.22430555555555556</v>
      </c>
      <c r="C20" s="105" t="s">
        <v>99</v>
      </c>
      <c r="D20" s="106">
        <v>12</v>
      </c>
      <c r="E20" s="107">
        <v>7</v>
      </c>
      <c r="F20" s="108" t="s">
        <v>98</v>
      </c>
      <c r="G20" s="107">
        <v>8</v>
      </c>
      <c r="H20" s="105" t="s">
        <v>69</v>
      </c>
      <c r="J20" s="106">
        <v>12</v>
      </c>
      <c r="L20" s="123"/>
      <c r="M20" s="116"/>
      <c r="N20" s="113"/>
      <c r="O20" s="125"/>
      <c r="P20" s="126"/>
      <c r="Q20" s="125"/>
      <c r="R20" s="116"/>
      <c r="S20" s="120"/>
      <c r="T20" s="113"/>
      <c r="U20" s="120"/>
    </row>
    <row r="21" spans="2:21" ht="15">
      <c r="B21" s="102"/>
      <c r="C21" s="105" t="s">
        <v>68</v>
      </c>
      <c r="D21" s="113">
        <v>13</v>
      </c>
      <c r="E21" s="102"/>
      <c r="F21" s="110"/>
      <c r="G21" s="109"/>
      <c r="H21" s="105" t="s">
        <v>82</v>
      </c>
      <c r="J21" s="113">
        <v>14</v>
      </c>
      <c r="L21" s="119"/>
      <c r="M21" s="116"/>
      <c r="N21" s="113"/>
      <c r="O21" s="119"/>
      <c r="P21" s="118"/>
      <c r="Q21" s="127"/>
      <c r="R21" s="116"/>
      <c r="S21" s="120"/>
      <c r="T21" s="113"/>
      <c r="U21" s="120"/>
    </row>
    <row r="22" spans="2:21" ht="15" customHeight="1">
      <c r="B22" s="102"/>
      <c r="C22" s="102"/>
      <c r="D22" s="111">
        <f>SUM(D20:D21)</f>
        <v>25</v>
      </c>
      <c r="E22" s="134" t="str">
        <f>IF((D22-J22)=0,"No Strokes",(IF((D22-J22)=1,"&lt;== 1 Stroke",(IF((D22-J22)=-1,"1 Stroke ==&gt;",(IF((D22-J22)&lt;0,CONCATENATE(ABS(D22-J22)," Strokes ==&gt;"),CONCATENATE("&lt;== ",ABS(D22-J22)," Strokes"))))))))</f>
        <v>1 Stroke ==&gt;</v>
      </c>
      <c r="F22" s="134"/>
      <c r="G22" s="134"/>
      <c r="H22" s="102"/>
      <c r="I22" s="102"/>
      <c r="J22" s="111">
        <f>SUM(J20:J21)</f>
        <v>26</v>
      </c>
      <c r="K22" s="16"/>
      <c r="L22" s="119"/>
      <c r="M22" s="119"/>
      <c r="N22" s="128"/>
      <c r="O22" s="136"/>
      <c r="P22" s="136"/>
      <c r="Q22" s="136"/>
      <c r="R22" s="119"/>
      <c r="S22" s="119"/>
      <c r="T22" s="128"/>
      <c r="U22" s="120"/>
    </row>
    <row r="23" spans="2:21" ht="15.75" customHeight="1" thickBot="1">
      <c r="B23" s="6"/>
      <c r="C23" s="6"/>
      <c r="D23" s="6"/>
      <c r="E23" s="6"/>
      <c r="F23" s="6"/>
      <c r="G23" s="6"/>
      <c r="H23" s="6"/>
      <c r="I23" s="6"/>
      <c r="J23" s="6"/>
      <c r="K23" s="1"/>
      <c r="L23" s="122"/>
      <c r="M23" s="122"/>
      <c r="N23" s="122"/>
      <c r="O23" s="122"/>
      <c r="P23" s="122"/>
      <c r="Q23" s="122"/>
      <c r="R23" s="122"/>
      <c r="S23" s="122"/>
      <c r="T23" s="122"/>
      <c r="U23" s="120"/>
    </row>
    <row r="24" spans="2:21" ht="30" customHeight="1">
      <c r="B24" s="7"/>
      <c r="C24" s="1"/>
      <c r="D24" s="1"/>
      <c r="E24" s="114"/>
      <c r="F24" s="115"/>
      <c r="G24" s="114"/>
      <c r="H24" s="114"/>
      <c r="I24" s="114"/>
      <c r="J24" s="114"/>
      <c r="K24" s="16"/>
    </row>
    <row r="25" spans="2:21" ht="15" customHeight="1">
      <c r="B25" s="138" t="s">
        <v>100</v>
      </c>
      <c r="C25" s="138"/>
      <c r="D25" s="138"/>
      <c r="E25" s="138"/>
      <c r="F25" s="138"/>
      <c r="G25" s="138"/>
      <c r="H25" s="138"/>
      <c r="I25" s="138"/>
      <c r="J25" s="138"/>
      <c r="K25" s="7"/>
    </row>
    <row r="26" spans="2:21" ht="15" customHeight="1">
      <c r="B26" s="140" t="s">
        <v>118</v>
      </c>
      <c r="C26" s="140"/>
      <c r="D26" s="140"/>
      <c r="E26" s="140"/>
      <c r="F26" s="140"/>
      <c r="G26" s="140"/>
      <c r="H26" s="140"/>
      <c r="I26" s="140"/>
      <c r="J26" s="140"/>
      <c r="K26" s="7"/>
    </row>
    <row r="27" spans="2:21" ht="15" customHeight="1" thickBot="1">
      <c r="K27" s="8"/>
    </row>
    <row r="28" spans="2:21" ht="14.45" customHeight="1">
      <c r="B28" s="141" t="s">
        <v>1</v>
      </c>
      <c r="C28" s="141"/>
      <c r="D28" s="144" t="s">
        <v>2</v>
      </c>
      <c r="E28" s="147"/>
      <c r="F28" s="147"/>
      <c r="G28" s="147"/>
      <c r="H28" s="10" t="s">
        <v>3</v>
      </c>
      <c r="I28" s="144"/>
      <c r="J28" s="10"/>
      <c r="K28" s="5"/>
    </row>
    <row r="29" spans="2:21" ht="14.45" customHeight="1">
      <c r="B29" s="142"/>
      <c r="C29" s="142"/>
      <c r="D29" s="145"/>
      <c r="E29" s="135" t="s">
        <v>4</v>
      </c>
      <c r="F29" s="135"/>
      <c r="G29" s="135"/>
      <c r="H29" s="9" t="s">
        <v>5</v>
      </c>
      <c r="I29" s="145"/>
      <c r="J29" s="9" t="s">
        <v>6</v>
      </c>
      <c r="K29" s="5"/>
    </row>
    <row r="30" spans="2:21" ht="14.45" customHeight="1" thickBot="1">
      <c r="B30" s="143"/>
      <c r="C30" s="143"/>
      <c r="D30" s="146"/>
      <c r="E30" s="139" t="s">
        <v>7</v>
      </c>
      <c r="F30" s="139"/>
      <c r="G30" s="139"/>
      <c r="H30" s="11" t="s">
        <v>8</v>
      </c>
      <c r="I30" s="146"/>
      <c r="J30" s="11" t="s">
        <v>7</v>
      </c>
      <c r="K30" s="5"/>
    </row>
    <row r="31" spans="2:21" ht="15" customHeight="1">
      <c r="B31" s="7"/>
      <c r="C31" s="1"/>
      <c r="D31" s="1"/>
      <c r="E31" s="1"/>
      <c r="F31" s="7"/>
      <c r="G31" s="7"/>
      <c r="H31" s="7"/>
      <c r="I31" s="7"/>
      <c r="J31" s="7"/>
      <c r="K31" s="7"/>
    </row>
    <row r="32" spans="2:21" ht="18.75" customHeight="1">
      <c r="B32" s="15" t="s">
        <v>111</v>
      </c>
      <c r="C32" s="15"/>
      <c r="D32" s="12">
        <v>3</v>
      </c>
      <c r="E32" s="7"/>
      <c r="F32" s="5">
        <v>108</v>
      </c>
      <c r="G32" s="5"/>
      <c r="H32" s="5">
        <v>16</v>
      </c>
      <c r="I32" s="3"/>
      <c r="J32" s="3">
        <f t="shared" ref="J32:J39" si="0">F32+H32</f>
        <v>124</v>
      </c>
      <c r="K32" s="1"/>
    </row>
    <row r="33" spans="2:12" ht="18.75" customHeight="1">
      <c r="B33" s="14" t="s">
        <v>110</v>
      </c>
      <c r="C33" s="14"/>
      <c r="D33" s="12">
        <v>2</v>
      </c>
      <c r="E33" s="1"/>
      <c r="F33" s="5">
        <v>93</v>
      </c>
      <c r="G33" s="4"/>
      <c r="H33" s="5">
        <v>15</v>
      </c>
      <c r="I33" s="2"/>
      <c r="J33" s="3">
        <f t="shared" si="0"/>
        <v>108</v>
      </c>
      <c r="K33" s="1"/>
    </row>
    <row r="34" spans="2:12" ht="18.75" customHeight="1">
      <c r="B34" s="15" t="s">
        <v>104</v>
      </c>
      <c r="C34" s="15"/>
      <c r="D34" s="12">
        <v>6</v>
      </c>
      <c r="E34" s="1"/>
      <c r="F34" s="5">
        <v>97</v>
      </c>
      <c r="G34" s="4"/>
      <c r="H34" s="5">
        <v>6</v>
      </c>
      <c r="I34" s="2"/>
      <c r="J34" s="3">
        <f t="shared" si="0"/>
        <v>103</v>
      </c>
      <c r="K34" s="7"/>
      <c r="L34" s="16"/>
    </row>
    <row r="35" spans="2:12" ht="18.75" customHeight="1">
      <c r="B35" s="14" t="s">
        <v>101</v>
      </c>
      <c r="D35" s="12">
        <v>1</v>
      </c>
      <c r="E35" s="7"/>
      <c r="F35" s="5">
        <v>87</v>
      </c>
      <c r="G35" s="5"/>
      <c r="H35" s="5">
        <v>14</v>
      </c>
      <c r="I35" s="3"/>
      <c r="J35" s="3">
        <f t="shared" si="0"/>
        <v>101</v>
      </c>
      <c r="K35" s="7"/>
    </row>
    <row r="36" spans="2:12" ht="18.75" customHeight="1">
      <c r="B36" s="14" t="s">
        <v>105</v>
      </c>
      <c r="C36" s="14"/>
      <c r="D36" s="12">
        <v>7</v>
      </c>
      <c r="E36" s="1"/>
      <c r="F36" s="5">
        <v>93</v>
      </c>
      <c r="G36" s="4"/>
      <c r="H36" s="5">
        <v>7</v>
      </c>
      <c r="I36" s="2"/>
      <c r="J36" s="3">
        <f t="shared" si="0"/>
        <v>100</v>
      </c>
      <c r="K36" s="1"/>
    </row>
    <row r="37" spans="2:12" ht="18.75" customHeight="1">
      <c r="B37" s="14" t="s">
        <v>103</v>
      </c>
      <c r="C37" s="14"/>
      <c r="D37" s="12">
        <v>5</v>
      </c>
      <c r="E37" s="1"/>
      <c r="F37" s="5">
        <v>84</v>
      </c>
      <c r="G37" s="4"/>
      <c r="H37" s="5">
        <v>13</v>
      </c>
      <c r="I37" s="2"/>
      <c r="J37" s="3">
        <f t="shared" si="0"/>
        <v>97</v>
      </c>
      <c r="K37" s="7"/>
    </row>
    <row r="38" spans="2:12" ht="18.75" customHeight="1">
      <c r="B38" s="14" t="s">
        <v>106</v>
      </c>
      <c r="C38" s="14"/>
      <c r="D38" s="12">
        <v>8</v>
      </c>
      <c r="E38" s="1"/>
      <c r="F38" s="5">
        <v>72</v>
      </c>
      <c r="G38" s="5"/>
      <c r="H38" s="5">
        <v>8</v>
      </c>
      <c r="I38" s="3"/>
      <c r="J38" s="3">
        <f t="shared" si="0"/>
        <v>80</v>
      </c>
      <c r="K38" s="7"/>
    </row>
    <row r="39" spans="2:12" ht="18.75" customHeight="1">
      <c r="B39" s="15" t="s">
        <v>102</v>
      </c>
      <c r="C39" s="15"/>
      <c r="D39" s="12">
        <v>4</v>
      </c>
      <c r="E39" s="7"/>
      <c r="F39" s="5">
        <v>70</v>
      </c>
      <c r="G39" s="5"/>
      <c r="H39" s="5">
        <v>9</v>
      </c>
      <c r="I39" s="3"/>
      <c r="J39" s="3">
        <f t="shared" si="0"/>
        <v>79</v>
      </c>
      <c r="K39" s="1"/>
    </row>
    <row r="40" spans="2:12" ht="15.75" customHeight="1" thickBot="1">
      <c r="B40" s="6"/>
      <c r="C40" s="6"/>
      <c r="D40" s="6"/>
      <c r="E40" s="6"/>
      <c r="F40" s="6"/>
      <c r="G40" s="6"/>
      <c r="H40" s="6"/>
      <c r="I40" s="6"/>
      <c r="J40" s="6"/>
      <c r="K40" s="1"/>
    </row>
    <row r="41" spans="2:12" ht="15" customHeight="1"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21">
    <mergeCell ref="C28:C30"/>
    <mergeCell ref="D28:D30"/>
    <mergeCell ref="E28:G28"/>
    <mergeCell ref="I28:I30"/>
    <mergeCell ref="B1:J1"/>
    <mergeCell ref="B2:J2"/>
    <mergeCell ref="B4:J4"/>
    <mergeCell ref="E10:G10"/>
    <mergeCell ref="E30:G30"/>
    <mergeCell ref="B3:J3"/>
    <mergeCell ref="E22:G22"/>
    <mergeCell ref="B25:J25"/>
    <mergeCell ref="B26:J26"/>
    <mergeCell ref="B28:B30"/>
    <mergeCell ref="E14:G14"/>
    <mergeCell ref="E18:G18"/>
    <mergeCell ref="E29:G29"/>
    <mergeCell ref="O10:Q10"/>
    <mergeCell ref="O14:Q14"/>
    <mergeCell ref="O18:Q18"/>
    <mergeCell ref="O22:Q22"/>
  </mergeCells>
  <phoneticPr fontId="0" type="noConversion"/>
  <printOptions horizontalCentered="1"/>
  <pageMargins left="0" right="0" top="0" bottom="0" header="0" footer="0"/>
  <pageSetup orientation="portrait" horizontalDpi="300" verticalDpi="300" r:id="rId1"/>
  <headerFooter alignWithMargins="0"/>
  <webPublishItems count="13">
    <webPublishItem id="3893" divId="Week2Sched-Stand_3893" sourceType="sheet" destinationFile="C:\SharedFolders\www.tjcope.net\udrigl\2004\Week6Sched-Stand.htm"/>
    <webPublishItem id="23682" divId="Week3_23682" sourceType="printArea" destinationFile="D:\WINDOWS\Profiles\tjcope\www.tjcope.net\udrigl\Week3Sched-Stand.htm"/>
    <webPublishItem id="32016" divId="Week 3 Results_32016" sourceType="range" sourceRef="A1:J19" destinationFile="C:\SharedFolders\www.tjcope.net\udrigl\2006\Week4Sched-Stand.htm"/>
    <webPublishItem id="30139" divId="Week 11 Results_30139" sourceType="range" sourceRef="A1:J20" destinationFile="C:\SharedFolders\www.tjcope.net\udrigl\2006\Week12Sched-Stand.htm"/>
    <webPublishItem id="28247" divId="Week2_28247" sourceType="range" sourceRef="A1:K19" destinationFile="C:\SharedFolders\www.tjcope.net\udrigl\2007\Week6Sched-Stand.htm"/>
    <webPublishItem id="2173" divId="2005 Week 1_2173" sourceType="range" sourceRef="A1:K20" destinationFile="C:\SharedFolders\www.tjcope.net\udrigl\2007\Week16Sched-Stand.htm"/>
    <webPublishItem id="31665" divId="Final_31665" sourceType="range" sourceRef="A1:K21" destinationFile="C:\SharedFolders\www.tjcope.net\udrigl\2007\FinalStandings.htm"/>
    <webPublishItem id="16255" divId="week11_16255" sourceType="range" sourceRef="A1:K41" destinationFile="C:\SharedFolders\www.tjcope.net\udrigl\2008\Week12Sched-Stand.htm"/>
    <webPublishItem id="3487" divId="Week 2_3487" sourceType="range" sourceRef="A1:K42" destinationFile="C:\SharedFolders\www.tjcope.net\udrigl\2008\Week3Sched-Stand.htm"/>
    <webPublishItem id="21478" divId="Week3_21478" sourceType="range" sourceRef="B1:J19" destinationFile="C:\SharedFolders\www.tjcope.net\udrigl\2004\Week2Sched-Stand.htm"/>
    <webPublishItem id="24892" divId="Week 15 Results_24892" sourceType="range" sourceRef="B1:J20" destinationFile="C:\SharedFolders\www.tjcope.net\udrigl\2005\Week16Sched-Stand.htm"/>
    <webPublishItem id="4770" divId="Week10_4770" sourceType="range" sourceRef="B1:J41" destinationFile="C:\SharedFolders\www.tjcope.net\udrigl\2008\Week11Sched-Stand.htm"/>
    <webPublishItem id="5935" divId="Week7draft_5935" sourceType="range" sourceRef="B1:J42" destinationFile="C:\SharedFolders\www.tjcope.net\udrigl\2008\Week8Sched-Stand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1:O108"/>
  <sheetViews>
    <sheetView workbookViewId="0">
      <selection sqref="A1:O1"/>
    </sheetView>
  </sheetViews>
  <sheetFormatPr defaultRowHeight="12.75"/>
  <cols>
    <col min="1" max="1" width="25" bestFit="1" customWidth="1"/>
    <col min="2" max="10" width="4.28515625" customWidth="1"/>
    <col min="11" max="11" width="5.28515625" customWidth="1"/>
    <col min="12" max="12" width="5.7109375" customWidth="1"/>
    <col min="13" max="13" width="5.28515625" bestFit="1" customWidth="1"/>
    <col min="14" max="14" width="4.85546875" customWidth="1"/>
    <col min="15" max="15" width="5.28515625" style="17" customWidth="1"/>
  </cols>
  <sheetData>
    <row r="1" spans="1:15" ht="15.75" customHeight="1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5" ht="12.75" customHeight="1">
      <c r="A2" s="138" t="s">
        <v>126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15" ht="12.75" customHeight="1">
      <c r="A3" s="149" t="s">
        <v>127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  <row r="4" spans="1:15" ht="5.0999999999999996" customHeight="1" thickBot="1"/>
    <row r="5" spans="1:15" ht="5.0999999999999996" customHeight="1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20"/>
    </row>
    <row r="6" spans="1:15" ht="12.75" customHeight="1">
      <c r="A6" s="26"/>
      <c r="B6" s="22">
        <v>1</v>
      </c>
      <c r="C6" s="22">
        <v>2</v>
      </c>
      <c r="D6" s="22">
        <v>3</v>
      </c>
      <c r="E6" s="22">
        <v>4</v>
      </c>
      <c r="F6" s="22">
        <v>5</v>
      </c>
      <c r="G6" s="22">
        <v>6</v>
      </c>
      <c r="H6" s="22">
        <v>7</v>
      </c>
      <c r="I6" s="22">
        <v>8</v>
      </c>
      <c r="J6" s="22">
        <v>9</v>
      </c>
      <c r="K6" s="22" t="s">
        <v>9</v>
      </c>
      <c r="L6" s="22" t="s">
        <v>10</v>
      </c>
      <c r="M6" s="22" t="s">
        <v>11</v>
      </c>
      <c r="N6" s="22" t="s">
        <v>12</v>
      </c>
      <c r="O6" s="23" t="s">
        <v>13</v>
      </c>
    </row>
    <row r="7" spans="1:15" ht="12.75" customHeight="1">
      <c r="A7" s="26" t="s">
        <v>124</v>
      </c>
      <c r="B7" s="13">
        <v>6</v>
      </c>
      <c r="C7" s="13">
        <v>6</v>
      </c>
      <c r="D7" s="13">
        <v>7</v>
      </c>
      <c r="E7" s="13">
        <v>7</v>
      </c>
      <c r="F7" s="13">
        <v>6</v>
      </c>
      <c r="G7" s="13">
        <v>8</v>
      </c>
      <c r="H7" s="13">
        <v>5</v>
      </c>
      <c r="I7" s="13">
        <v>7</v>
      </c>
      <c r="J7" s="13">
        <v>6</v>
      </c>
      <c r="K7" s="5">
        <f>SUM(B7:J7)</f>
        <v>58</v>
      </c>
      <c r="L7" s="42">
        <v>21</v>
      </c>
      <c r="M7" s="45">
        <f>K7-L7</f>
        <v>37</v>
      </c>
      <c r="N7" s="13"/>
      <c r="O7" s="25">
        <f>K7-35</f>
        <v>23</v>
      </c>
    </row>
    <row r="8" spans="1:15" ht="12.75" customHeight="1">
      <c r="A8" s="26" t="s">
        <v>87</v>
      </c>
      <c r="B8" s="13">
        <v>4</v>
      </c>
      <c r="C8" s="13">
        <v>5</v>
      </c>
      <c r="D8" s="13">
        <v>4</v>
      </c>
      <c r="E8" s="13">
        <v>5</v>
      </c>
      <c r="F8" s="13">
        <v>4</v>
      </c>
      <c r="G8" s="13">
        <v>7</v>
      </c>
      <c r="H8" s="13">
        <v>5</v>
      </c>
      <c r="I8" s="13">
        <v>5</v>
      </c>
      <c r="J8" s="13">
        <v>4</v>
      </c>
      <c r="K8" s="5">
        <f>SUM(B8:J8)</f>
        <v>43</v>
      </c>
      <c r="L8" s="42">
        <v>12</v>
      </c>
      <c r="M8" s="5">
        <f>K8-L8</f>
        <v>31</v>
      </c>
      <c r="N8" s="13"/>
      <c r="O8" s="25">
        <f>K8-35</f>
        <v>8</v>
      </c>
    </row>
    <row r="9" spans="1:15" ht="12.75" customHeight="1">
      <c r="A9" s="27" t="s">
        <v>14</v>
      </c>
      <c r="B9" s="28">
        <f t="shared" ref="B9:L9" si="0">B7+B8</f>
        <v>10</v>
      </c>
      <c r="C9" s="28">
        <f t="shared" si="0"/>
        <v>11</v>
      </c>
      <c r="D9" s="28">
        <f t="shared" si="0"/>
        <v>11</v>
      </c>
      <c r="E9" s="28">
        <f t="shared" si="0"/>
        <v>12</v>
      </c>
      <c r="F9" s="28">
        <f t="shared" si="0"/>
        <v>10</v>
      </c>
      <c r="G9" s="28">
        <f t="shared" si="0"/>
        <v>15</v>
      </c>
      <c r="H9" s="28">
        <f t="shared" si="0"/>
        <v>10</v>
      </c>
      <c r="I9" s="28">
        <f t="shared" si="0"/>
        <v>12</v>
      </c>
      <c r="J9" s="28">
        <f t="shared" si="0"/>
        <v>10</v>
      </c>
      <c r="K9" s="12">
        <f t="shared" si="0"/>
        <v>101</v>
      </c>
      <c r="L9" s="43">
        <f t="shared" si="0"/>
        <v>33</v>
      </c>
      <c r="M9" s="44">
        <f>SUM(M7:M8)</f>
        <v>68</v>
      </c>
      <c r="N9" s="13"/>
      <c r="O9" s="25"/>
    </row>
    <row r="10" spans="1:15" ht="12.75" customHeight="1">
      <c r="A10" s="27" t="s">
        <v>15</v>
      </c>
      <c r="B10" s="30"/>
      <c r="C10" s="30"/>
      <c r="D10" s="30">
        <v>-1</v>
      </c>
      <c r="E10" s="30">
        <v>-1</v>
      </c>
      <c r="F10" s="30">
        <v>-1</v>
      </c>
      <c r="G10" s="30">
        <v>-1</v>
      </c>
      <c r="H10" s="30">
        <v>-1</v>
      </c>
      <c r="I10" s="30"/>
      <c r="J10" s="30"/>
      <c r="K10" s="13"/>
      <c r="L10" s="13"/>
      <c r="M10" s="13"/>
      <c r="N10" s="31"/>
      <c r="O10" s="25"/>
    </row>
    <row r="11" spans="1:15" ht="15" hidden="1" customHeight="1">
      <c r="A11" s="27" t="s">
        <v>16</v>
      </c>
      <c r="B11" s="28">
        <f t="shared" ref="B11:J11" si="1">B9+B10</f>
        <v>10</v>
      </c>
      <c r="C11" s="28">
        <f t="shared" si="1"/>
        <v>11</v>
      </c>
      <c r="D11" s="28">
        <f t="shared" si="1"/>
        <v>10</v>
      </c>
      <c r="E11" s="28">
        <f t="shared" si="1"/>
        <v>11</v>
      </c>
      <c r="F11" s="28">
        <f t="shared" si="1"/>
        <v>9</v>
      </c>
      <c r="G11" s="28">
        <f t="shared" si="1"/>
        <v>14</v>
      </c>
      <c r="H11" s="28">
        <f t="shared" si="1"/>
        <v>9</v>
      </c>
      <c r="I11" s="28">
        <f t="shared" si="1"/>
        <v>12</v>
      </c>
      <c r="J11" s="28">
        <f t="shared" si="1"/>
        <v>10</v>
      </c>
      <c r="K11" s="13"/>
      <c r="L11" s="13"/>
      <c r="M11" s="13"/>
      <c r="N11" s="13"/>
      <c r="O11" s="25"/>
    </row>
    <row r="12" spans="1:15" ht="15.75" customHeight="1">
      <c r="A12" s="32" t="s">
        <v>7</v>
      </c>
      <c r="B12" s="33">
        <f t="shared" ref="B12:J12" si="2">IF(B11&gt;B16,0,IF(B11=B16,1,IF(B11&lt;B16,2)))</f>
        <v>2</v>
      </c>
      <c r="C12" s="33">
        <f t="shared" si="2"/>
        <v>0</v>
      </c>
      <c r="D12" s="33">
        <f t="shared" si="2"/>
        <v>2</v>
      </c>
      <c r="E12" s="33">
        <f t="shared" si="2"/>
        <v>2</v>
      </c>
      <c r="F12" s="33">
        <f t="shared" si="2"/>
        <v>0</v>
      </c>
      <c r="G12" s="33">
        <f t="shared" si="2"/>
        <v>1</v>
      </c>
      <c r="H12" s="33">
        <f t="shared" si="2"/>
        <v>2</v>
      </c>
      <c r="I12" s="33">
        <f t="shared" si="2"/>
        <v>0</v>
      </c>
      <c r="J12" s="33">
        <f t="shared" si="2"/>
        <v>1</v>
      </c>
      <c r="K12" s="33">
        <f>SUM(B12:J12)</f>
        <v>10</v>
      </c>
      <c r="L12" s="34"/>
      <c r="M12" s="33">
        <f>IF(M9&gt;M16,0,IF(M9=M16,2,IF(M9&lt;M16,4)))</f>
        <v>4</v>
      </c>
      <c r="N12" s="34">
        <f>K12+M12</f>
        <v>14</v>
      </c>
      <c r="O12" s="25"/>
    </row>
    <row r="13" spans="1:15" ht="12.75" customHeight="1">
      <c r="A13" s="26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5"/>
    </row>
    <row r="14" spans="1:15" ht="12.75" customHeight="1">
      <c r="A14" s="21" t="s">
        <v>69</v>
      </c>
      <c r="B14" s="41">
        <v>6</v>
      </c>
      <c r="C14" s="41">
        <v>4</v>
      </c>
      <c r="D14" s="13">
        <v>6</v>
      </c>
      <c r="E14" s="13">
        <v>6</v>
      </c>
      <c r="F14" s="13">
        <v>4</v>
      </c>
      <c r="G14" s="13">
        <v>7</v>
      </c>
      <c r="H14" s="13">
        <v>7</v>
      </c>
      <c r="I14" s="41">
        <v>5</v>
      </c>
      <c r="J14" s="41">
        <v>5</v>
      </c>
      <c r="K14" s="5">
        <f>SUM(B14:J14)</f>
        <v>50</v>
      </c>
      <c r="L14" s="42">
        <v>13</v>
      </c>
      <c r="M14" s="45">
        <f>K14-L14</f>
        <v>37</v>
      </c>
      <c r="N14" s="13"/>
      <c r="O14" s="40">
        <f>K14-35</f>
        <v>15</v>
      </c>
    </row>
    <row r="15" spans="1:15" ht="12.75" customHeight="1">
      <c r="A15" s="26" t="s">
        <v>82</v>
      </c>
      <c r="B15" s="13">
        <v>7</v>
      </c>
      <c r="C15" s="13">
        <v>5</v>
      </c>
      <c r="D15" s="13">
        <v>8</v>
      </c>
      <c r="E15" s="13">
        <v>6</v>
      </c>
      <c r="F15" s="13">
        <v>4</v>
      </c>
      <c r="G15" s="13">
        <v>7</v>
      </c>
      <c r="H15" s="13">
        <v>7</v>
      </c>
      <c r="I15" s="13">
        <v>4</v>
      </c>
      <c r="J15" s="13">
        <v>5</v>
      </c>
      <c r="K15" s="5">
        <f>SUM(B15:J15)</f>
        <v>53</v>
      </c>
      <c r="L15" s="42">
        <v>15</v>
      </c>
      <c r="M15" s="45">
        <f>K15-L15</f>
        <v>38</v>
      </c>
      <c r="N15" s="13"/>
      <c r="O15" s="35">
        <f>K15-35</f>
        <v>18</v>
      </c>
    </row>
    <row r="16" spans="1:15" ht="12.75" customHeight="1">
      <c r="A16" s="27" t="s">
        <v>14</v>
      </c>
      <c r="B16" s="28">
        <f t="shared" ref="B16:L16" si="3">B14+B15</f>
        <v>13</v>
      </c>
      <c r="C16" s="28">
        <f t="shared" si="3"/>
        <v>9</v>
      </c>
      <c r="D16" s="28">
        <f t="shared" si="3"/>
        <v>14</v>
      </c>
      <c r="E16" s="28">
        <f t="shared" si="3"/>
        <v>12</v>
      </c>
      <c r="F16" s="28">
        <f t="shared" si="3"/>
        <v>8</v>
      </c>
      <c r="G16" s="28">
        <f t="shared" si="3"/>
        <v>14</v>
      </c>
      <c r="H16" s="28">
        <f t="shared" si="3"/>
        <v>14</v>
      </c>
      <c r="I16" s="28">
        <f t="shared" si="3"/>
        <v>9</v>
      </c>
      <c r="J16" s="28">
        <f t="shared" si="3"/>
        <v>10</v>
      </c>
      <c r="K16" s="12">
        <f t="shared" si="3"/>
        <v>103</v>
      </c>
      <c r="L16" s="43">
        <f t="shared" si="3"/>
        <v>28</v>
      </c>
      <c r="M16" s="44">
        <f>SUM(M14:M15)</f>
        <v>75</v>
      </c>
      <c r="N16" s="13"/>
      <c r="O16" s="25"/>
    </row>
    <row r="17" spans="1:15" ht="15.75" customHeight="1">
      <c r="A17" s="32" t="s">
        <v>7</v>
      </c>
      <c r="B17" s="33">
        <f t="shared" ref="B17:J17" si="4">IF(B16&gt;B11,0,IF(B16=B11,1,IF(B16&lt;B11,2)))</f>
        <v>0</v>
      </c>
      <c r="C17" s="33">
        <f t="shared" si="4"/>
        <v>2</v>
      </c>
      <c r="D17" s="33">
        <f t="shared" si="4"/>
        <v>0</v>
      </c>
      <c r="E17" s="33">
        <f t="shared" si="4"/>
        <v>0</v>
      </c>
      <c r="F17" s="33">
        <f t="shared" si="4"/>
        <v>2</v>
      </c>
      <c r="G17" s="33">
        <f t="shared" si="4"/>
        <v>1</v>
      </c>
      <c r="H17" s="33">
        <f t="shared" si="4"/>
        <v>0</v>
      </c>
      <c r="I17" s="33">
        <f t="shared" si="4"/>
        <v>2</v>
      </c>
      <c r="J17" s="33">
        <f t="shared" si="4"/>
        <v>1</v>
      </c>
      <c r="K17" s="33">
        <f>SUM(B17:J17)</f>
        <v>8</v>
      </c>
      <c r="L17" s="3"/>
      <c r="M17" s="33">
        <f>IF(M16&gt;M9,0,IF(M16=M9,2,IF(M16&lt;M9,4)))</f>
        <v>0</v>
      </c>
      <c r="N17" s="34">
        <f>K17+M17</f>
        <v>8</v>
      </c>
      <c r="O17" s="25"/>
    </row>
    <row r="18" spans="1:15" ht="5.0999999999999996" customHeight="1" thickBot="1">
      <c r="A18" s="36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8"/>
    </row>
    <row r="19" spans="1:15" ht="5.0999999999999996" customHeight="1">
      <c r="A19" s="21"/>
      <c r="O19" s="25"/>
    </row>
    <row r="20" spans="1:15" ht="12.75" customHeight="1">
      <c r="A20" s="26"/>
      <c r="B20" s="22">
        <v>1</v>
      </c>
      <c r="C20" s="22">
        <v>2</v>
      </c>
      <c r="D20" s="22">
        <v>3</v>
      </c>
      <c r="E20" s="22">
        <v>4</v>
      </c>
      <c r="F20" s="22">
        <v>5</v>
      </c>
      <c r="G20" s="22">
        <v>6</v>
      </c>
      <c r="H20" s="22">
        <v>7</v>
      </c>
      <c r="I20" s="22">
        <v>8</v>
      </c>
      <c r="J20" s="22">
        <v>9</v>
      </c>
      <c r="K20" s="22" t="s">
        <v>9</v>
      </c>
      <c r="L20" s="22" t="s">
        <v>10</v>
      </c>
      <c r="M20" s="22" t="s">
        <v>11</v>
      </c>
      <c r="N20" s="22" t="s">
        <v>12</v>
      </c>
      <c r="O20" s="23" t="s">
        <v>13</v>
      </c>
    </row>
    <row r="21" spans="1:15" ht="12.75" customHeight="1">
      <c r="A21" s="21" t="s">
        <v>119</v>
      </c>
      <c r="B21" s="13">
        <v>6</v>
      </c>
      <c r="C21" s="13">
        <v>9</v>
      </c>
      <c r="D21" s="13">
        <v>5</v>
      </c>
      <c r="E21" s="13">
        <v>5</v>
      </c>
      <c r="F21" s="13">
        <v>4</v>
      </c>
      <c r="G21" s="13">
        <v>6</v>
      </c>
      <c r="H21" s="13">
        <v>7</v>
      </c>
      <c r="I21" s="13">
        <v>5</v>
      </c>
      <c r="J21" s="13">
        <v>5</v>
      </c>
      <c r="K21" s="5">
        <f>SUM(B21:J21)</f>
        <v>52</v>
      </c>
      <c r="L21" s="24">
        <v>16</v>
      </c>
      <c r="M21" s="5">
        <f>K21-L21</f>
        <v>36</v>
      </c>
      <c r="N21" s="13"/>
      <c r="O21" s="35">
        <f>K21-35</f>
        <v>17</v>
      </c>
    </row>
    <row r="22" spans="1:15" ht="12.75" customHeight="1">
      <c r="A22" s="26" t="s">
        <v>109</v>
      </c>
      <c r="B22" s="13">
        <v>5</v>
      </c>
      <c r="C22" s="13">
        <v>5</v>
      </c>
      <c r="D22" s="13">
        <v>9</v>
      </c>
      <c r="E22" s="13">
        <v>4</v>
      </c>
      <c r="F22" s="13">
        <v>4</v>
      </c>
      <c r="G22" s="13">
        <v>6</v>
      </c>
      <c r="H22" s="13">
        <v>6</v>
      </c>
      <c r="I22" s="13">
        <v>5</v>
      </c>
      <c r="J22" s="13">
        <v>4</v>
      </c>
      <c r="K22" s="5">
        <f>SUM(B22:J22)</f>
        <v>48</v>
      </c>
      <c r="L22" s="42">
        <v>17</v>
      </c>
      <c r="M22" s="5">
        <f>K22-L22</f>
        <v>31</v>
      </c>
      <c r="N22" s="13"/>
      <c r="O22" s="35">
        <f>K22-35</f>
        <v>13</v>
      </c>
    </row>
    <row r="23" spans="1:15" ht="12.75" customHeight="1">
      <c r="A23" s="27" t="s">
        <v>14</v>
      </c>
      <c r="B23" s="28">
        <f t="shared" ref="B23:M23" si="5">B21+B22</f>
        <v>11</v>
      </c>
      <c r="C23" s="28">
        <f t="shared" si="5"/>
        <v>14</v>
      </c>
      <c r="D23" s="28">
        <f t="shared" si="5"/>
        <v>14</v>
      </c>
      <c r="E23" s="28">
        <f t="shared" si="5"/>
        <v>9</v>
      </c>
      <c r="F23" s="28">
        <f t="shared" si="5"/>
        <v>8</v>
      </c>
      <c r="G23" s="28">
        <f t="shared" si="5"/>
        <v>12</v>
      </c>
      <c r="H23" s="28">
        <f t="shared" si="5"/>
        <v>13</v>
      </c>
      <c r="I23" s="28">
        <f t="shared" si="5"/>
        <v>10</v>
      </c>
      <c r="J23" s="28">
        <f t="shared" si="5"/>
        <v>9</v>
      </c>
      <c r="K23" s="12">
        <f t="shared" si="5"/>
        <v>100</v>
      </c>
      <c r="L23" s="29">
        <f t="shared" si="5"/>
        <v>33</v>
      </c>
      <c r="M23" s="12">
        <f t="shared" si="5"/>
        <v>67</v>
      </c>
      <c r="N23" s="13"/>
      <c r="O23" s="25"/>
    </row>
    <row r="24" spans="1:15" ht="12.75" customHeight="1">
      <c r="A24" s="27" t="s">
        <v>15</v>
      </c>
      <c r="B24" s="30">
        <v>-1</v>
      </c>
      <c r="C24" s="30">
        <v>-1</v>
      </c>
      <c r="D24" s="30">
        <v>-2</v>
      </c>
      <c r="E24" s="30">
        <v>-1</v>
      </c>
      <c r="F24" s="30">
        <v>-2</v>
      </c>
      <c r="G24" s="30">
        <v>-1</v>
      </c>
      <c r="H24" s="30">
        <v>-2</v>
      </c>
      <c r="I24" s="30">
        <v>-1</v>
      </c>
      <c r="J24" s="30">
        <v>-1</v>
      </c>
      <c r="K24" s="13"/>
      <c r="L24" s="13"/>
      <c r="M24" s="13"/>
      <c r="N24" s="31"/>
      <c r="O24" s="25"/>
    </row>
    <row r="25" spans="1:15" ht="12.75" hidden="1" customHeight="1">
      <c r="A25" s="27" t="s">
        <v>16</v>
      </c>
      <c r="B25" s="28">
        <f t="shared" ref="B25:J25" si="6">B23+B24</f>
        <v>10</v>
      </c>
      <c r="C25" s="28">
        <f t="shared" si="6"/>
        <v>13</v>
      </c>
      <c r="D25" s="28">
        <f t="shared" si="6"/>
        <v>12</v>
      </c>
      <c r="E25" s="28">
        <f t="shared" si="6"/>
        <v>8</v>
      </c>
      <c r="F25" s="28">
        <f t="shared" si="6"/>
        <v>6</v>
      </c>
      <c r="G25" s="28">
        <f t="shared" si="6"/>
        <v>11</v>
      </c>
      <c r="H25" s="28">
        <f t="shared" si="6"/>
        <v>11</v>
      </c>
      <c r="I25" s="28">
        <f t="shared" si="6"/>
        <v>9</v>
      </c>
      <c r="J25" s="28">
        <f t="shared" si="6"/>
        <v>8</v>
      </c>
      <c r="K25" s="13"/>
      <c r="L25" s="13"/>
      <c r="M25" s="13"/>
      <c r="N25" s="13"/>
      <c r="O25" s="25"/>
    </row>
    <row r="26" spans="1:15" ht="15.75" customHeight="1">
      <c r="A26" s="32" t="s">
        <v>7</v>
      </c>
      <c r="B26" s="33">
        <f t="shared" ref="B26:J26" si="7">IF(B25&gt;B30,0,IF(B25=B30,1,IF(B25&lt;B30,2)))</f>
        <v>1</v>
      </c>
      <c r="C26" s="33">
        <f t="shared" si="7"/>
        <v>0</v>
      </c>
      <c r="D26" s="33">
        <f t="shared" si="7"/>
        <v>1</v>
      </c>
      <c r="E26" s="33">
        <f t="shared" si="7"/>
        <v>2</v>
      </c>
      <c r="F26" s="33">
        <f t="shared" si="7"/>
        <v>2</v>
      </c>
      <c r="G26" s="33">
        <f t="shared" si="7"/>
        <v>2</v>
      </c>
      <c r="H26" s="33">
        <f t="shared" si="7"/>
        <v>0</v>
      </c>
      <c r="I26" s="33">
        <f t="shared" si="7"/>
        <v>2</v>
      </c>
      <c r="J26" s="33">
        <f t="shared" si="7"/>
        <v>2</v>
      </c>
      <c r="K26" s="33">
        <f>SUM(B26:J26)</f>
        <v>12</v>
      </c>
      <c r="L26" s="34"/>
      <c r="M26" s="33">
        <f>IF(M23&gt;M30,0,IF(M23=M30,2,IF(M23&lt;M30,4)))</f>
        <v>4</v>
      </c>
      <c r="N26" s="34">
        <f>K26+M26</f>
        <v>16</v>
      </c>
      <c r="O26" s="25"/>
    </row>
    <row r="27" spans="1:15" ht="12.75" customHeight="1">
      <c r="A27" s="39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5"/>
    </row>
    <row r="28" spans="1:15" ht="12.75" customHeight="1">
      <c r="A28" s="21" t="s">
        <v>107</v>
      </c>
      <c r="B28" s="13">
        <v>5</v>
      </c>
      <c r="C28" s="13">
        <v>5</v>
      </c>
      <c r="D28" s="13">
        <v>6</v>
      </c>
      <c r="E28" s="13">
        <v>8</v>
      </c>
      <c r="F28" s="13">
        <v>2</v>
      </c>
      <c r="G28" s="13">
        <v>5</v>
      </c>
      <c r="H28" s="13">
        <v>3</v>
      </c>
      <c r="I28" s="13">
        <v>3</v>
      </c>
      <c r="J28" s="13">
        <v>5</v>
      </c>
      <c r="K28" s="5">
        <f>SUM(B28:J28)</f>
        <v>42</v>
      </c>
      <c r="L28" s="42">
        <v>10</v>
      </c>
      <c r="M28" s="45">
        <f>K28-L28</f>
        <v>32</v>
      </c>
      <c r="N28" s="13"/>
      <c r="O28" s="35">
        <f>K28-35</f>
        <v>7</v>
      </c>
    </row>
    <row r="29" spans="1:15" ht="12.75" customHeight="1">
      <c r="A29" s="26" t="s">
        <v>70</v>
      </c>
      <c r="B29" s="13">
        <v>5</v>
      </c>
      <c r="C29" s="13">
        <v>6</v>
      </c>
      <c r="D29" s="13">
        <v>6</v>
      </c>
      <c r="E29" s="13">
        <v>6</v>
      </c>
      <c r="F29" s="13">
        <v>5</v>
      </c>
      <c r="G29" s="13">
        <v>7</v>
      </c>
      <c r="H29" s="13">
        <v>6</v>
      </c>
      <c r="I29" s="13">
        <v>8</v>
      </c>
      <c r="J29" s="13">
        <v>6</v>
      </c>
      <c r="K29" s="5">
        <f>SUM(B29:J29)</f>
        <v>55</v>
      </c>
      <c r="L29" s="42">
        <v>11</v>
      </c>
      <c r="M29" s="45">
        <f>K29-L29</f>
        <v>44</v>
      </c>
      <c r="N29" s="13"/>
      <c r="O29" s="35">
        <f>K29-35</f>
        <v>20</v>
      </c>
    </row>
    <row r="30" spans="1:15" ht="12.75" customHeight="1">
      <c r="A30" s="27" t="s">
        <v>14</v>
      </c>
      <c r="B30" s="28">
        <f t="shared" ref="B30:M30" si="8">B28+B29</f>
        <v>10</v>
      </c>
      <c r="C30" s="28">
        <f t="shared" si="8"/>
        <v>11</v>
      </c>
      <c r="D30" s="28">
        <f t="shared" si="8"/>
        <v>12</v>
      </c>
      <c r="E30" s="28">
        <f t="shared" si="8"/>
        <v>14</v>
      </c>
      <c r="F30" s="28">
        <f t="shared" si="8"/>
        <v>7</v>
      </c>
      <c r="G30" s="28">
        <f t="shared" si="8"/>
        <v>12</v>
      </c>
      <c r="H30" s="28">
        <f t="shared" si="8"/>
        <v>9</v>
      </c>
      <c r="I30" s="28">
        <f t="shared" si="8"/>
        <v>11</v>
      </c>
      <c r="J30" s="28">
        <f t="shared" si="8"/>
        <v>11</v>
      </c>
      <c r="K30" s="12">
        <f t="shared" si="8"/>
        <v>97</v>
      </c>
      <c r="L30" s="43">
        <f t="shared" si="8"/>
        <v>21</v>
      </c>
      <c r="M30" s="44">
        <f t="shared" si="8"/>
        <v>76</v>
      </c>
      <c r="N30" s="13"/>
      <c r="O30" s="25"/>
    </row>
    <row r="31" spans="1:15" ht="15.75" customHeight="1">
      <c r="A31" s="32" t="s">
        <v>7</v>
      </c>
      <c r="B31" s="33">
        <f t="shared" ref="B31:J31" si="9">IF(B30&gt;B25,0,IF(B30=B25,1,IF(B30&lt;B25,2)))</f>
        <v>1</v>
      </c>
      <c r="C31" s="33">
        <f t="shared" si="9"/>
        <v>2</v>
      </c>
      <c r="D31" s="33">
        <f t="shared" si="9"/>
        <v>1</v>
      </c>
      <c r="E31" s="33">
        <f t="shared" si="9"/>
        <v>0</v>
      </c>
      <c r="F31" s="33">
        <f t="shared" si="9"/>
        <v>0</v>
      </c>
      <c r="G31" s="33">
        <f t="shared" si="9"/>
        <v>0</v>
      </c>
      <c r="H31" s="33">
        <f t="shared" si="9"/>
        <v>2</v>
      </c>
      <c r="I31" s="33">
        <f t="shared" si="9"/>
        <v>0</v>
      </c>
      <c r="J31" s="33">
        <f t="shared" si="9"/>
        <v>0</v>
      </c>
      <c r="K31" s="33">
        <f>SUM(B31:J31)</f>
        <v>6</v>
      </c>
      <c r="L31" s="3"/>
      <c r="M31" s="33">
        <f>IF(M30&gt;M23,0,IF(M30=M23,2,IF(M30&lt;M23,4)))</f>
        <v>0</v>
      </c>
      <c r="N31" s="34">
        <f>K31+M31</f>
        <v>6</v>
      </c>
      <c r="O31" s="25"/>
    </row>
    <row r="32" spans="1:15" ht="0.75" customHeight="1" thickBot="1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8"/>
    </row>
    <row r="33" spans="1:15" ht="5.0999999999999996" customHeight="1">
      <c r="A33" s="21"/>
      <c r="O33" s="25"/>
    </row>
    <row r="34" spans="1:15" ht="12.75" customHeight="1">
      <c r="A34" s="26"/>
      <c r="B34" s="22">
        <v>1</v>
      </c>
      <c r="C34" s="22">
        <v>2</v>
      </c>
      <c r="D34" s="22">
        <v>3</v>
      </c>
      <c r="E34" s="22">
        <v>4</v>
      </c>
      <c r="F34" s="22">
        <v>5</v>
      </c>
      <c r="G34" s="22">
        <v>6</v>
      </c>
      <c r="H34" s="22">
        <v>7</v>
      </c>
      <c r="I34" s="22">
        <v>8</v>
      </c>
      <c r="J34" s="22">
        <v>9</v>
      </c>
      <c r="K34" s="22" t="s">
        <v>9</v>
      </c>
      <c r="L34" s="22" t="s">
        <v>10</v>
      </c>
      <c r="M34" s="22" t="s">
        <v>11</v>
      </c>
      <c r="N34" s="22" t="s">
        <v>12</v>
      </c>
      <c r="O34" s="23" t="s">
        <v>13</v>
      </c>
    </row>
    <row r="35" spans="1:15" ht="12.75" customHeight="1">
      <c r="A35" s="21" t="s">
        <v>120</v>
      </c>
      <c r="B35" s="13">
        <v>4</v>
      </c>
      <c r="C35" s="13">
        <v>6</v>
      </c>
      <c r="D35" s="13">
        <v>7</v>
      </c>
      <c r="E35" s="13">
        <v>8</v>
      </c>
      <c r="F35" s="13">
        <v>4</v>
      </c>
      <c r="G35" s="13">
        <v>8</v>
      </c>
      <c r="H35" s="13">
        <v>4</v>
      </c>
      <c r="I35" s="13">
        <v>5</v>
      </c>
      <c r="J35" s="13">
        <v>4</v>
      </c>
      <c r="K35" s="5">
        <f>SUM(B35:J35)</f>
        <v>50</v>
      </c>
      <c r="L35" s="42">
        <v>17</v>
      </c>
      <c r="M35" s="45">
        <f>K35-L35</f>
        <v>33</v>
      </c>
      <c r="N35" s="13"/>
      <c r="O35" s="35">
        <f>K35-35</f>
        <v>15</v>
      </c>
    </row>
    <row r="36" spans="1:15" ht="12.75" customHeight="1">
      <c r="A36" s="26" t="s">
        <v>121</v>
      </c>
      <c r="B36" s="13">
        <v>4</v>
      </c>
      <c r="C36" s="13">
        <v>9</v>
      </c>
      <c r="D36" s="13">
        <v>5</v>
      </c>
      <c r="E36" s="13">
        <v>5</v>
      </c>
      <c r="F36" s="13">
        <v>3</v>
      </c>
      <c r="G36" s="13">
        <v>7</v>
      </c>
      <c r="H36" s="13">
        <v>5</v>
      </c>
      <c r="I36" s="13">
        <v>4</v>
      </c>
      <c r="J36" s="13">
        <v>4</v>
      </c>
      <c r="K36" s="5">
        <f>SUM(B36:J36)</f>
        <v>46</v>
      </c>
      <c r="L36" s="42">
        <v>17</v>
      </c>
      <c r="M36" s="45">
        <f>K36-L36</f>
        <v>29</v>
      </c>
      <c r="N36" s="13"/>
      <c r="O36" s="35">
        <f>K36-35</f>
        <v>11</v>
      </c>
    </row>
    <row r="37" spans="1:15" ht="12.75" customHeight="1">
      <c r="A37" s="27" t="s">
        <v>14</v>
      </c>
      <c r="B37" s="28">
        <f t="shared" ref="B37:M37" si="10">B35+B36</f>
        <v>8</v>
      </c>
      <c r="C37" s="28">
        <f t="shared" si="10"/>
        <v>15</v>
      </c>
      <c r="D37" s="28">
        <f t="shared" si="10"/>
        <v>12</v>
      </c>
      <c r="E37" s="28">
        <f t="shared" si="10"/>
        <v>13</v>
      </c>
      <c r="F37" s="28">
        <f t="shared" si="10"/>
        <v>7</v>
      </c>
      <c r="G37" s="28">
        <f t="shared" si="10"/>
        <v>15</v>
      </c>
      <c r="H37" s="28">
        <f t="shared" si="10"/>
        <v>9</v>
      </c>
      <c r="I37" s="28">
        <f t="shared" si="10"/>
        <v>9</v>
      </c>
      <c r="J37" s="28">
        <f t="shared" si="10"/>
        <v>8</v>
      </c>
      <c r="K37" s="12">
        <f t="shared" si="10"/>
        <v>96</v>
      </c>
      <c r="L37" s="43">
        <f t="shared" si="10"/>
        <v>34</v>
      </c>
      <c r="M37" s="44">
        <f t="shared" si="10"/>
        <v>62</v>
      </c>
      <c r="N37" s="13"/>
      <c r="O37" s="25"/>
    </row>
    <row r="38" spans="1:15" ht="12.75" customHeight="1">
      <c r="A38" s="27" t="s">
        <v>15</v>
      </c>
      <c r="B38" s="30">
        <v>-1</v>
      </c>
      <c r="C38" s="30">
        <v>-1</v>
      </c>
      <c r="D38" s="30">
        <v>-1</v>
      </c>
      <c r="E38" s="30">
        <v>-1</v>
      </c>
      <c r="F38" s="30">
        <v>-1</v>
      </c>
      <c r="G38" s="30">
        <v>-1</v>
      </c>
      <c r="H38" s="30">
        <v>-1</v>
      </c>
      <c r="I38" s="30">
        <v>-1</v>
      </c>
      <c r="J38" s="30">
        <v>-1</v>
      </c>
      <c r="K38" s="13"/>
      <c r="L38" s="13"/>
      <c r="M38" s="13"/>
      <c r="N38" s="31"/>
      <c r="O38" s="25"/>
    </row>
    <row r="39" spans="1:15" ht="12.75" hidden="1" customHeight="1">
      <c r="A39" s="27" t="s">
        <v>16</v>
      </c>
      <c r="B39" s="28">
        <f t="shared" ref="B39:J39" si="11">B37+B38</f>
        <v>7</v>
      </c>
      <c r="C39" s="28">
        <f t="shared" si="11"/>
        <v>14</v>
      </c>
      <c r="D39" s="28">
        <f t="shared" si="11"/>
        <v>11</v>
      </c>
      <c r="E39" s="28">
        <f t="shared" si="11"/>
        <v>12</v>
      </c>
      <c r="F39" s="28">
        <f t="shared" si="11"/>
        <v>6</v>
      </c>
      <c r="G39" s="28">
        <f t="shared" si="11"/>
        <v>14</v>
      </c>
      <c r="H39" s="28">
        <f t="shared" si="11"/>
        <v>8</v>
      </c>
      <c r="I39" s="28">
        <f t="shared" si="11"/>
        <v>8</v>
      </c>
      <c r="J39" s="28">
        <f t="shared" si="11"/>
        <v>7</v>
      </c>
      <c r="K39" s="13"/>
      <c r="L39" s="13"/>
      <c r="M39" s="13"/>
      <c r="N39" s="13"/>
      <c r="O39" s="25"/>
    </row>
    <row r="40" spans="1:15" ht="15.75" customHeight="1">
      <c r="A40" s="32" t="s">
        <v>7</v>
      </c>
      <c r="B40" s="33">
        <f t="shared" ref="B40:J40" si="12">IF(B39&gt;B44,0,IF(B39=B44,1,IF(B39&lt;B44,2)))</f>
        <v>2</v>
      </c>
      <c r="C40" s="33">
        <f t="shared" si="12"/>
        <v>0</v>
      </c>
      <c r="D40" s="33">
        <f t="shared" si="12"/>
        <v>1</v>
      </c>
      <c r="E40" s="33">
        <f t="shared" si="12"/>
        <v>2</v>
      </c>
      <c r="F40" s="33">
        <f t="shared" si="12"/>
        <v>2</v>
      </c>
      <c r="G40" s="33">
        <f t="shared" si="12"/>
        <v>0</v>
      </c>
      <c r="H40" s="33">
        <f t="shared" si="12"/>
        <v>2</v>
      </c>
      <c r="I40" s="33">
        <f t="shared" si="12"/>
        <v>0</v>
      </c>
      <c r="J40" s="33">
        <f t="shared" si="12"/>
        <v>2</v>
      </c>
      <c r="K40" s="33">
        <f>SUM(B40:J40)</f>
        <v>11</v>
      </c>
      <c r="L40" s="34"/>
      <c r="M40" s="33">
        <f>IF(M37&gt;M44,0,IF(M37=M44,2,IF(M37&lt;M44,4)))</f>
        <v>4</v>
      </c>
      <c r="N40" s="34">
        <f>K40+M40</f>
        <v>15</v>
      </c>
      <c r="O40" s="25"/>
    </row>
    <row r="41" spans="1:15" ht="12.75" customHeight="1">
      <c r="A41" s="26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5"/>
    </row>
    <row r="42" spans="1:15" ht="12.75" customHeight="1">
      <c r="A42" s="21" t="s">
        <v>99</v>
      </c>
      <c r="B42" s="13">
        <v>5</v>
      </c>
      <c r="C42" s="13">
        <v>6</v>
      </c>
      <c r="D42" s="13">
        <v>5</v>
      </c>
      <c r="E42" s="13">
        <v>5</v>
      </c>
      <c r="F42" s="13">
        <v>4</v>
      </c>
      <c r="G42" s="13">
        <v>6</v>
      </c>
      <c r="H42" s="13">
        <v>5</v>
      </c>
      <c r="I42" s="13">
        <v>3</v>
      </c>
      <c r="J42" s="13">
        <v>3</v>
      </c>
      <c r="K42" s="5">
        <f>SUM(B42:J42)</f>
        <v>42</v>
      </c>
      <c r="L42" s="42">
        <v>12</v>
      </c>
      <c r="M42" s="45">
        <f>K42-L42</f>
        <v>30</v>
      </c>
      <c r="N42" s="13"/>
      <c r="O42" s="35">
        <f>K42-35</f>
        <v>7</v>
      </c>
    </row>
    <row r="43" spans="1:15" ht="12.75" customHeight="1">
      <c r="A43" s="26" t="s">
        <v>68</v>
      </c>
      <c r="B43" s="13">
        <v>6</v>
      </c>
      <c r="C43" s="13">
        <v>5</v>
      </c>
      <c r="D43" s="13">
        <v>6</v>
      </c>
      <c r="E43" s="13">
        <v>8</v>
      </c>
      <c r="F43" s="13">
        <v>3</v>
      </c>
      <c r="G43" s="13">
        <v>6</v>
      </c>
      <c r="H43" s="13">
        <v>8</v>
      </c>
      <c r="I43" s="13">
        <v>4</v>
      </c>
      <c r="J43" s="13">
        <v>7</v>
      </c>
      <c r="K43" s="5">
        <f>SUM(B43:J43)</f>
        <v>53</v>
      </c>
      <c r="L43" s="42">
        <v>13</v>
      </c>
      <c r="M43" s="45">
        <f>K43-L43</f>
        <v>40</v>
      </c>
      <c r="N43" s="13"/>
      <c r="O43" s="35">
        <f>K43-35</f>
        <v>18</v>
      </c>
    </row>
    <row r="44" spans="1:15" ht="12.75" customHeight="1">
      <c r="A44" s="27" t="s">
        <v>14</v>
      </c>
      <c r="B44" s="28">
        <f t="shared" ref="B44:M44" si="13">B42+B43</f>
        <v>11</v>
      </c>
      <c r="C44" s="28">
        <f t="shared" si="13"/>
        <v>11</v>
      </c>
      <c r="D44" s="28">
        <f t="shared" si="13"/>
        <v>11</v>
      </c>
      <c r="E44" s="28">
        <f t="shared" si="13"/>
        <v>13</v>
      </c>
      <c r="F44" s="28">
        <f t="shared" si="13"/>
        <v>7</v>
      </c>
      <c r="G44" s="28">
        <f t="shared" si="13"/>
        <v>12</v>
      </c>
      <c r="H44" s="28">
        <f t="shared" si="13"/>
        <v>13</v>
      </c>
      <c r="I44" s="28">
        <f t="shared" si="13"/>
        <v>7</v>
      </c>
      <c r="J44" s="28">
        <f t="shared" si="13"/>
        <v>10</v>
      </c>
      <c r="K44" s="12">
        <f t="shared" si="13"/>
        <v>95</v>
      </c>
      <c r="L44" s="43">
        <f t="shared" si="13"/>
        <v>25</v>
      </c>
      <c r="M44" s="44">
        <f t="shared" si="13"/>
        <v>70</v>
      </c>
      <c r="N44" s="13"/>
      <c r="O44" s="25"/>
    </row>
    <row r="45" spans="1:15" ht="15.75" customHeight="1">
      <c r="A45" s="32" t="s">
        <v>7</v>
      </c>
      <c r="B45" s="33">
        <f t="shared" ref="B45:J45" si="14">IF(B44&gt;B39,0,IF(B44=B39,1,IF(B44&lt;B39,2)))</f>
        <v>0</v>
      </c>
      <c r="C45" s="33">
        <f t="shared" si="14"/>
        <v>2</v>
      </c>
      <c r="D45" s="33">
        <f t="shared" si="14"/>
        <v>1</v>
      </c>
      <c r="E45" s="33">
        <f t="shared" si="14"/>
        <v>0</v>
      </c>
      <c r="F45" s="33">
        <f t="shared" si="14"/>
        <v>0</v>
      </c>
      <c r="G45" s="33">
        <f t="shared" si="14"/>
        <v>2</v>
      </c>
      <c r="H45" s="33">
        <f t="shared" si="14"/>
        <v>0</v>
      </c>
      <c r="I45" s="33">
        <f t="shared" si="14"/>
        <v>2</v>
      </c>
      <c r="J45" s="33">
        <f t="shared" si="14"/>
        <v>0</v>
      </c>
      <c r="K45" s="33">
        <f>SUM(B45:J45)</f>
        <v>7</v>
      </c>
      <c r="L45" s="3"/>
      <c r="M45" s="33">
        <f>IF(M44&gt;M37,0,IF(M44=M37,2,IF(M44&lt;M37,4)))</f>
        <v>0</v>
      </c>
      <c r="N45" s="34">
        <f>K45+M45</f>
        <v>7</v>
      </c>
      <c r="O45" s="25"/>
    </row>
    <row r="46" spans="1:15" ht="5.0999999999999996" customHeight="1" thickBot="1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8"/>
    </row>
    <row r="47" spans="1:15" ht="5.0999999999999996" customHeight="1">
      <c r="A47" s="21"/>
      <c r="O47" s="25"/>
    </row>
    <row r="48" spans="1:15" ht="12.75" customHeight="1">
      <c r="A48" s="26"/>
      <c r="B48" s="22">
        <v>1</v>
      </c>
      <c r="C48" s="22">
        <v>2</v>
      </c>
      <c r="D48" s="22">
        <v>3</v>
      </c>
      <c r="E48" s="22">
        <v>4</v>
      </c>
      <c r="F48" s="22">
        <v>5</v>
      </c>
      <c r="G48" s="22">
        <v>6</v>
      </c>
      <c r="H48" s="22">
        <v>7</v>
      </c>
      <c r="I48" s="22">
        <v>8</v>
      </c>
      <c r="J48" s="22">
        <v>9</v>
      </c>
      <c r="K48" s="22" t="s">
        <v>9</v>
      </c>
      <c r="L48" s="22" t="s">
        <v>10</v>
      </c>
      <c r="M48" s="22" t="s">
        <v>11</v>
      </c>
      <c r="N48" s="22" t="s">
        <v>12</v>
      </c>
      <c r="O48" s="23" t="s">
        <v>13</v>
      </c>
    </row>
    <row r="49" spans="1:15" ht="12.75" customHeight="1">
      <c r="A49" s="26" t="s">
        <v>83</v>
      </c>
      <c r="B49" s="13">
        <v>4</v>
      </c>
      <c r="C49" s="13">
        <v>4</v>
      </c>
      <c r="D49" s="13">
        <v>4</v>
      </c>
      <c r="E49" s="13">
        <v>6</v>
      </c>
      <c r="F49" s="13">
        <v>4</v>
      </c>
      <c r="G49" s="13">
        <v>6</v>
      </c>
      <c r="H49" s="13">
        <v>6</v>
      </c>
      <c r="I49" s="13">
        <v>6</v>
      </c>
      <c r="J49" s="13">
        <v>5</v>
      </c>
      <c r="K49" s="5">
        <f>SUM(B49:J49)</f>
        <v>45</v>
      </c>
      <c r="L49" s="24">
        <v>8</v>
      </c>
      <c r="M49" s="5">
        <f>K49-L49</f>
        <v>37</v>
      </c>
      <c r="N49" s="13"/>
      <c r="O49" s="35">
        <f>K49-35</f>
        <v>10</v>
      </c>
    </row>
    <row r="50" spans="1:15" ht="12.75" customHeight="1">
      <c r="A50" s="26" t="s">
        <v>90</v>
      </c>
      <c r="B50" s="13">
        <v>6</v>
      </c>
      <c r="C50" s="13">
        <v>5</v>
      </c>
      <c r="D50" s="13">
        <v>6</v>
      </c>
      <c r="E50" s="13">
        <v>6</v>
      </c>
      <c r="F50" s="13">
        <v>6</v>
      </c>
      <c r="G50" s="13">
        <v>8</v>
      </c>
      <c r="H50" s="13">
        <v>7</v>
      </c>
      <c r="I50" s="13">
        <v>3</v>
      </c>
      <c r="J50" s="13">
        <v>6</v>
      </c>
      <c r="K50" s="5">
        <f>SUM(B50:J50)</f>
        <v>53</v>
      </c>
      <c r="L50" s="42">
        <v>15</v>
      </c>
      <c r="M50" s="5">
        <f>K50-L50</f>
        <v>38</v>
      </c>
      <c r="N50" s="13"/>
      <c r="O50" s="35">
        <f>K50-35</f>
        <v>18</v>
      </c>
    </row>
    <row r="51" spans="1:15" ht="12.75" customHeight="1">
      <c r="A51" s="27" t="s">
        <v>14</v>
      </c>
      <c r="B51" s="28">
        <f t="shared" ref="B51:M51" si="15">B49+B50</f>
        <v>10</v>
      </c>
      <c r="C51" s="28">
        <f t="shared" si="15"/>
        <v>9</v>
      </c>
      <c r="D51" s="28">
        <f t="shared" si="15"/>
        <v>10</v>
      </c>
      <c r="E51" s="28">
        <f t="shared" si="15"/>
        <v>12</v>
      </c>
      <c r="F51" s="28">
        <f t="shared" si="15"/>
        <v>10</v>
      </c>
      <c r="G51" s="28">
        <f t="shared" si="15"/>
        <v>14</v>
      </c>
      <c r="H51" s="28">
        <f t="shared" si="15"/>
        <v>13</v>
      </c>
      <c r="I51" s="28">
        <f t="shared" si="15"/>
        <v>9</v>
      </c>
      <c r="J51" s="28">
        <f t="shared" si="15"/>
        <v>11</v>
      </c>
      <c r="K51" s="12">
        <f t="shared" si="15"/>
        <v>98</v>
      </c>
      <c r="L51" s="29">
        <f>SUM(L49:L50)</f>
        <v>23</v>
      </c>
      <c r="M51" s="12">
        <f t="shared" si="15"/>
        <v>75</v>
      </c>
      <c r="N51" s="13"/>
      <c r="O51" s="25"/>
    </row>
    <row r="52" spans="1:15" ht="12.75" customHeight="1">
      <c r="A52" s="27" t="s">
        <v>15</v>
      </c>
      <c r="B52" s="30"/>
      <c r="C52" s="30">
        <v>1</v>
      </c>
      <c r="D52" s="30">
        <v>1</v>
      </c>
      <c r="E52" s="30">
        <v>1</v>
      </c>
      <c r="F52" s="30">
        <v>1</v>
      </c>
      <c r="G52" s="30">
        <v>1</v>
      </c>
      <c r="H52" s="30">
        <v>1</v>
      </c>
      <c r="I52" s="30">
        <v>1</v>
      </c>
      <c r="J52" s="30">
        <v>1</v>
      </c>
      <c r="K52" s="13"/>
      <c r="L52" s="13"/>
      <c r="M52" s="13"/>
      <c r="N52" s="31"/>
      <c r="O52" s="25"/>
    </row>
    <row r="53" spans="1:15" ht="12.75" hidden="1" customHeight="1">
      <c r="A53" s="27" t="s">
        <v>16</v>
      </c>
      <c r="B53" s="28">
        <f t="shared" ref="B53:J53" si="16">B51+B52</f>
        <v>10</v>
      </c>
      <c r="C53" s="28">
        <f t="shared" si="16"/>
        <v>10</v>
      </c>
      <c r="D53" s="28">
        <f t="shared" si="16"/>
        <v>11</v>
      </c>
      <c r="E53" s="28">
        <f t="shared" si="16"/>
        <v>13</v>
      </c>
      <c r="F53" s="28">
        <f t="shared" si="16"/>
        <v>11</v>
      </c>
      <c r="G53" s="28">
        <f t="shared" si="16"/>
        <v>15</v>
      </c>
      <c r="H53" s="28">
        <f t="shared" si="16"/>
        <v>14</v>
      </c>
      <c r="I53" s="28">
        <f t="shared" si="16"/>
        <v>10</v>
      </c>
      <c r="J53" s="28">
        <f t="shared" si="16"/>
        <v>12</v>
      </c>
      <c r="K53" s="13"/>
      <c r="L53" s="13"/>
      <c r="M53" s="13"/>
      <c r="N53" s="13"/>
      <c r="O53" s="25"/>
    </row>
    <row r="54" spans="1:15" ht="15.75" customHeight="1">
      <c r="A54" s="32" t="s">
        <v>7</v>
      </c>
      <c r="B54" s="33">
        <f t="shared" ref="B54:J54" si="17">IF(B53&gt;B58,0,IF(B53=B58,1,IF(B53&lt;B58,2)))</f>
        <v>2</v>
      </c>
      <c r="C54" s="33">
        <f t="shared" si="17"/>
        <v>2</v>
      </c>
      <c r="D54" s="33">
        <f t="shared" si="17"/>
        <v>2</v>
      </c>
      <c r="E54" s="33">
        <f t="shared" si="17"/>
        <v>0</v>
      </c>
      <c r="F54" s="33">
        <f t="shared" si="17"/>
        <v>0</v>
      </c>
      <c r="G54" s="33">
        <f t="shared" si="17"/>
        <v>2</v>
      </c>
      <c r="H54" s="33">
        <f t="shared" si="17"/>
        <v>1</v>
      </c>
      <c r="I54" s="33">
        <f t="shared" si="17"/>
        <v>0</v>
      </c>
      <c r="J54" s="33">
        <f t="shared" si="17"/>
        <v>0</v>
      </c>
      <c r="K54" s="33">
        <f>SUM(B54:J54)</f>
        <v>9</v>
      </c>
      <c r="L54" s="34"/>
      <c r="M54" s="33">
        <f>IF(M51&gt;M58,0,IF(M51=M58,2,IF(M51&lt;M58,4)))</f>
        <v>0</v>
      </c>
      <c r="N54" s="34">
        <f>K54+M54</f>
        <v>9</v>
      </c>
      <c r="O54" s="25"/>
    </row>
    <row r="55" spans="1:15" ht="12.75" customHeight="1">
      <c r="A55" s="39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5"/>
    </row>
    <row r="56" spans="1:15" ht="12.75" customHeight="1">
      <c r="A56" s="26" t="s">
        <v>122</v>
      </c>
      <c r="B56" s="13">
        <v>6</v>
      </c>
      <c r="C56" s="13">
        <v>6</v>
      </c>
      <c r="D56" s="13">
        <v>7</v>
      </c>
      <c r="E56" s="13">
        <v>6</v>
      </c>
      <c r="F56" s="13">
        <v>2</v>
      </c>
      <c r="G56" s="13">
        <v>7</v>
      </c>
      <c r="H56" s="13">
        <v>7</v>
      </c>
      <c r="I56" s="13">
        <v>4</v>
      </c>
      <c r="J56" s="13">
        <v>3</v>
      </c>
      <c r="K56" s="5">
        <f>SUM(B56:J56)</f>
        <v>48</v>
      </c>
      <c r="L56" s="24">
        <v>12</v>
      </c>
      <c r="M56" s="5">
        <f>K56-L56</f>
        <v>36</v>
      </c>
      <c r="N56" s="13"/>
      <c r="O56" s="35">
        <f>K56-35</f>
        <v>13</v>
      </c>
    </row>
    <row r="57" spans="1:15" ht="12.75" customHeight="1">
      <c r="A57" s="26" t="s">
        <v>123</v>
      </c>
      <c r="B57" s="13">
        <v>5</v>
      </c>
      <c r="C57" s="13">
        <v>6</v>
      </c>
      <c r="D57" s="13">
        <v>6</v>
      </c>
      <c r="E57" s="13">
        <v>5</v>
      </c>
      <c r="F57" s="13">
        <v>6</v>
      </c>
      <c r="G57" s="13">
        <v>10</v>
      </c>
      <c r="H57" s="13">
        <v>7</v>
      </c>
      <c r="I57" s="13">
        <v>3</v>
      </c>
      <c r="J57" s="13">
        <v>6</v>
      </c>
      <c r="K57" s="5">
        <f>SUM(B57:J57)</f>
        <v>54</v>
      </c>
      <c r="L57" s="42">
        <v>19</v>
      </c>
      <c r="M57" s="45">
        <f>K57-L57</f>
        <v>35</v>
      </c>
      <c r="N57" s="13"/>
      <c r="O57" s="35">
        <f>K57-35</f>
        <v>19</v>
      </c>
    </row>
    <row r="58" spans="1:15" ht="12.75" customHeight="1">
      <c r="A58" s="27" t="s">
        <v>14</v>
      </c>
      <c r="B58" s="28">
        <f t="shared" ref="B58:M58" si="18">B56+B57</f>
        <v>11</v>
      </c>
      <c r="C58" s="28">
        <f t="shared" si="18"/>
        <v>12</v>
      </c>
      <c r="D58" s="28">
        <f t="shared" si="18"/>
        <v>13</v>
      </c>
      <c r="E58" s="28">
        <f t="shared" si="18"/>
        <v>11</v>
      </c>
      <c r="F58" s="28">
        <f t="shared" si="18"/>
        <v>8</v>
      </c>
      <c r="G58" s="28">
        <f t="shared" si="18"/>
        <v>17</v>
      </c>
      <c r="H58" s="28">
        <f t="shared" si="18"/>
        <v>14</v>
      </c>
      <c r="I58" s="28">
        <f t="shared" si="18"/>
        <v>7</v>
      </c>
      <c r="J58" s="28">
        <f t="shared" si="18"/>
        <v>9</v>
      </c>
      <c r="K58" s="12">
        <f t="shared" si="18"/>
        <v>102</v>
      </c>
      <c r="L58" s="43">
        <f t="shared" si="18"/>
        <v>31</v>
      </c>
      <c r="M58" s="44">
        <f t="shared" si="18"/>
        <v>71</v>
      </c>
      <c r="N58" s="13"/>
      <c r="O58" s="25"/>
    </row>
    <row r="59" spans="1:15" ht="15.75" customHeight="1">
      <c r="A59" s="32" t="s">
        <v>7</v>
      </c>
      <c r="B59" s="33">
        <f t="shared" ref="B59:J59" si="19">IF(B58&gt;B53,0,IF(B58=B53,1,IF(B58&lt;B53,2)))</f>
        <v>0</v>
      </c>
      <c r="C59" s="33">
        <f t="shared" si="19"/>
        <v>0</v>
      </c>
      <c r="D59" s="33">
        <f t="shared" si="19"/>
        <v>0</v>
      </c>
      <c r="E59" s="33">
        <f t="shared" si="19"/>
        <v>2</v>
      </c>
      <c r="F59" s="33">
        <f t="shared" si="19"/>
        <v>2</v>
      </c>
      <c r="G59" s="33">
        <f t="shared" si="19"/>
        <v>0</v>
      </c>
      <c r="H59" s="33">
        <f t="shared" si="19"/>
        <v>1</v>
      </c>
      <c r="I59" s="33">
        <f t="shared" si="19"/>
        <v>2</v>
      </c>
      <c r="J59" s="33">
        <f t="shared" si="19"/>
        <v>2</v>
      </c>
      <c r="K59" s="33">
        <f>SUM(B59:J59)</f>
        <v>9</v>
      </c>
      <c r="L59" s="3"/>
      <c r="M59" s="33">
        <f>IF(M58&gt;M51,0,IF(M58=M51,2,IF(M58&lt;M51,4)))</f>
        <v>4</v>
      </c>
      <c r="N59" s="34">
        <f>K59+M59</f>
        <v>13</v>
      </c>
      <c r="O59" s="25"/>
    </row>
    <row r="60" spans="1:15" ht="5.0999999999999996" customHeight="1" thickBot="1">
      <c r="A60" s="36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8"/>
    </row>
    <row r="61" spans="1:15" ht="12.75" customHeight="1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5" ht="12.75" customHeight="1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5" ht="12.75" customHeight="1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</sheetData>
  <mergeCells count="3">
    <mergeCell ref="A1:O1"/>
    <mergeCell ref="A2:O2"/>
    <mergeCell ref="A3:O3"/>
  </mergeCells>
  <phoneticPr fontId="0" type="noConversion"/>
  <printOptions horizontalCentered="1"/>
  <pageMargins left="0.5" right="0.5" top="0.5" bottom="0.5" header="0" footer="0"/>
  <pageSetup orientation="portrait" r:id="rId1"/>
  <headerFooter alignWithMargins="0"/>
  <webPublishItems count="2">
    <webPublishItem id="20876" divId="Week16_20876" sourceType="range" sourceRef="A1:O61" destinationFile="C:\SharedFolders\www.tjcope.net\udrigl\2008\Week10Results.htm"/>
    <webPublishItem id="27483" divId="Week 15 Results_27483" sourceType="range" sourceRef="A1:O62" destinationFile="C:\SharedFolders\www.tjcope.net\udrigl\2008\Week11Results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X79"/>
  <sheetViews>
    <sheetView showGridLines="0" workbookViewId="0">
      <selection sqref="A1:L1"/>
    </sheetView>
  </sheetViews>
  <sheetFormatPr defaultRowHeight="12.75"/>
  <cols>
    <col min="1" max="1" width="20.7109375" customWidth="1"/>
    <col min="2" max="2" width="5.28515625" style="13" customWidth="1"/>
    <col min="3" max="7" width="6.5703125" customWidth="1"/>
    <col min="8" max="8" width="7.42578125" customWidth="1"/>
    <col min="9" max="9" width="8.28515625" customWidth="1"/>
    <col min="10" max="10" width="7.7109375" customWidth="1"/>
    <col min="11" max="11" width="7.85546875" style="13" customWidth="1"/>
    <col min="12" max="12" width="6.28515625" style="13" customWidth="1"/>
    <col min="13" max="13" width="12" customWidth="1"/>
    <col min="14" max="14" width="11.28515625" bestFit="1" customWidth="1"/>
  </cols>
  <sheetData>
    <row r="1" spans="1:23" ht="15.75" customHeight="1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23" ht="12.75" customHeight="1">
      <c r="A2" s="150" t="s">
        <v>125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23" ht="13.5" customHeight="1" thickBot="1"/>
    <row r="4" spans="1:23" ht="17.25" customHeight="1">
      <c r="A4" s="151" t="s">
        <v>17</v>
      </c>
      <c r="B4" s="153" t="s">
        <v>18</v>
      </c>
      <c r="C4" s="154"/>
      <c r="D4" s="154"/>
      <c r="E4" s="154"/>
      <c r="F4" s="154"/>
      <c r="G4" s="154"/>
      <c r="H4" s="155"/>
      <c r="I4" s="156" t="s">
        <v>19</v>
      </c>
      <c r="J4" s="157"/>
      <c r="K4" s="157"/>
      <c r="L4" s="158"/>
    </row>
    <row r="5" spans="1:23" ht="13.5" customHeight="1" thickBot="1">
      <c r="A5" s="152"/>
      <c r="B5" s="163" t="s">
        <v>20</v>
      </c>
      <c r="C5" s="164"/>
      <c r="D5" s="164"/>
      <c r="E5" s="164"/>
      <c r="F5" s="164"/>
      <c r="G5" s="164"/>
      <c r="H5" s="165"/>
      <c r="I5" s="159"/>
      <c r="J5" s="160"/>
      <c r="K5" s="161"/>
      <c r="L5" s="162"/>
    </row>
    <row r="6" spans="1:23" ht="17.25" customHeight="1">
      <c r="A6" s="57"/>
      <c r="B6" s="166" t="s">
        <v>21</v>
      </c>
      <c r="C6" s="167"/>
      <c r="D6" s="167"/>
      <c r="E6" s="167"/>
      <c r="F6" s="167"/>
      <c r="G6" s="168"/>
      <c r="H6" s="53" t="s">
        <v>6</v>
      </c>
      <c r="I6" s="54" t="s">
        <v>22</v>
      </c>
      <c r="J6" s="52" t="s">
        <v>23</v>
      </c>
      <c r="K6" s="55" t="s">
        <v>24</v>
      </c>
      <c r="L6" s="56" t="s">
        <v>25</v>
      </c>
    </row>
    <row r="7" spans="1:23" ht="20.25" customHeight="1">
      <c r="A7" s="68" t="s">
        <v>26</v>
      </c>
      <c r="B7" s="46">
        <v>17</v>
      </c>
      <c r="C7" s="46">
        <v>16</v>
      </c>
      <c r="D7" s="46">
        <v>18</v>
      </c>
      <c r="E7" s="46">
        <v>16</v>
      </c>
      <c r="F7" s="46">
        <v>6</v>
      </c>
      <c r="G7" s="46">
        <v>14</v>
      </c>
      <c r="H7" s="46">
        <f t="shared" ref="H7:H22" si="0">SUM(C7:G7)</f>
        <v>70</v>
      </c>
      <c r="I7" s="67">
        <f t="shared" ref="I7:I22" si="1">H7/(COUNT(C7:G7))*0.9</f>
        <v>12.6</v>
      </c>
      <c r="J7" s="66">
        <f t="shared" ref="J7:J22" si="2">ROUND(I7,0.5)</f>
        <v>13</v>
      </c>
      <c r="K7" s="67"/>
      <c r="L7" s="69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1:23" ht="19.5" customHeight="1">
      <c r="A8" s="68" t="s">
        <v>84</v>
      </c>
      <c r="B8" s="65">
        <v>19</v>
      </c>
      <c r="C8" s="65">
        <v>15</v>
      </c>
      <c r="D8" s="65">
        <v>17</v>
      </c>
      <c r="E8" s="65">
        <v>16</v>
      </c>
      <c r="F8" s="65">
        <v>19</v>
      </c>
      <c r="G8" s="65">
        <v>18</v>
      </c>
      <c r="H8" s="46">
        <f t="shared" si="0"/>
        <v>85</v>
      </c>
      <c r="I8" s="67">
        <f t="shared" si="1"/>
        <v>15.3</v>
      </c>
      <c r="J8" s="66">
        <f t="shared" si="2"/>
        <v>15</v>
      </c>
      <c r="K8" s="67">
        <v>15.48</v>
      </c>
      <c r="L8" s="69">
        <f t="shared" ref="L8:L22" si="3">I8-K8</f>
        <v>-0.17999999999999972</v>
      </c>
      <c r="M8" s="71"/>
      <c r="N8" s="70"/>
      <c r="O8" s="72"/>
      <c r="P8" s="72"/>
      <c r="Q8" s="72"/>
      <c r="R8" s="72"/>
      <c r="S8" s="72"/>
      <c r="T8" s="73"/>
      <c r="U8" s="74"/>
      <c r="V8" s="75"/>
      <c r="W8" s="70"/>
    </row>
    <row r="9" spans="1:23" ht="19.5" customHeight="1">
      <c r="A9" s="68" t="s">
        <v>27</v>
      </c>
      <c r="B9" s="46">
        <v>14</v>
      </c>
      <c r="C9" s="46">
        <v>10</v>
      </c>
      <c r="D9" s="46">
        <v>13</v>
      </c>
      <c r="E9" s="46">
        <v>10</v>
      </c>
      <c r="F9" s="46">
        <v>16</v>
      </c>
      <c r="G9" s="46">
        <v>20</v>
      </c>
      <c r="H9" s="46">
        <f t="shared" si="0"/>
        <v>69</v>
      </c>
      <c r="I9" s="67">
        <f t="shared" si="1"/>
        <v>12.420000000000002</v>
      </c>
      <c r="J9" s="66">
        <f t="shared" si="2"/>
        <v>12</v>
      </c>
      <c r="K9" s="67">
        <v>11.34</v>
      </c>
      <c r="L9" s="69">
        <f t="shared" si="3"/>
        <v>1.0800000000000018</v>
      </c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</row>
    <row r="10" spans="1:23" ht="19.5" customHeight="1">
      <c r="A10" s="68" t="s">
        <v>71</v>
      </c>
      <c r="B10" s="65">
        <v>22</v>
      </c>
      <c r="C10" s="65">
        <v>12</v>
      </c>
      <c r="D10" s="65">
        <v>13</v>
      </c>
      <c r="E10" s="65">
        <v>17</v>
      </c>
      <c r="F10" s="65">
        <v>17</v>
      </c>
      <c r="G10" s="65">
        <v>18</v>
      </c>
      <c r="H10" s="76">
        <f t="shared" si="0"/>
        <v>77</v>
      </c>
      <c r="I10" s="67">
        <f t="shared" si="1"/>
        <v>13.860000000000001</v>
      </c>
      <c r="J10" s="66">
        <f t="shared" si="2"/>
        <v>14</v>
      </c>
      <c r="K10" s="67">
        <v>15.120000000000001</v>
      </c>
      <c r="L10" s="69">
        <f t="shared" si="3"/>
        <v>-1.2599999999999998</v>
      </c>
      <c r="M10" s="70"/>
      <c r="N10" s="70"/>
      <c r="O10" s="77"/>
      <c r="P10" s="77"/>
      <c r="Q10" s="70"/>
      <c r="R10" s="70"/>
      <c r="S10" s="70"/>
      <c r="T10" s="70"/>
      <c r="U10" s="70"/>
      <c r="V10" s="70"/>
      <c r="W10" s="70"/>
    </row>
    <row r="11" spans="1:23" ht="19.5" customHeight="1">
      <c r="A11" s="68" t="s">
        <v>93</v>
      </c>
      <c r="B11" s="65">
        <v>8</v>
      </c>
      <c r="C11" s="65">
        <v>13</v>
      </c>
      <c r="D11" s="65">
        <v>12</v>
      </c>
      <c r="E11" s="65">
        <v>11</v>
      </c>
      <c r="F11" s="65">
        <v>9</v>
      </c>
      <c r="G11" s="65">
        <v>5</v>
      </c>
      <c r="H11" s="76">
        <f>SUM(C11:G11)</f>
        <v>50</v>
      </c>
      <c r="I11" s="67">
        <f t="shared" si="1"/>
        <v>9</v>
      </c>
      <c r="J11" s="66">
        <f>ROUND(I11,0.5)</f>
        <v>9</v>
      </c>
      <c r="K11" s="67"/>
      <c r="L11" s="69"/>
      <c r="M11" s="70"/>
      <c r="N11" s="70"/>
      <c r="O11" s="77"/>
      <c r="P11" s="77"/>
      <c r="Q11" s="70"/>
      <c r="R11" s="70"/>
      <c r="S11" s="70"/>
      <c r="T11" s="70"/>
      <c r="U11" s="70"/>
      <c r="V11" s="70"/>
      <c r="W11" s="70"/>
    </row>
    <row r="12" spans="1:23" ht="19.5" customHeight="1">
      <c r="A12" s="68" t="s">
        <v>85</v>
      </c>
      <c r="B12" s="46">
        <v>26</v>
      </c>
      <c r="C12" s="46">
        <v>23</v>
      </c>
      <c r="D12" s="46">
        <v>21</v>
      </c>
      <c r="E12" s="46">
        <v>12</v>
      </c>
      <c r="F12" s="46">
        <v>15</v>
      </c>
      <c r="G12" s="46">
        <v>11</v>
      </c>
      <c r="H12" s="76">
        <f t="shared" si="0"/>
        <v>82</v>
      </c>
      <c r="I12" s="67">
        <f t="shared" si="1"/>
        <v>14.76</v>
      </c>
      <c r="J12" s="66">
        <f t="shared" si="2"/>
        <v>15</v>
      </c>
      <c r="K12" s="67">
        <v>17.46</v>
      </c>
      <c r="L12" s="69">
        <f t="shared" si="3"/>
        <v>-2.7000000000000011</v>
      </c>
      <c r="M12" s="70"/>
      <c r="N12" s="70"/>
      <c r="O12" s="77"/>
      <c r="P12" s="77"/>
      <c r="Q12" s="70"/>
      <c r="R12" s="70"/>
      <c r="S12" s="70"/>
      <c r="T12" s="70"/>
      <c r="U12" s="70"/>
      <c r="V12" s="70"/>
      <c r="W12" s="70"/>
    </row>
    <row r="13" spans="1:23" ht="19.5" customHeight="1">
      <c r="A13" s="68" t="s">
        <v>30</v>
      </c>
      <c r="B13" s="46">
        <v>12</v>
      </c>
      <c r="C13" s="46">
        <v>3</v>
      </c>
      <c r="D13" s="46">
        <v>10</v>
      </c>
      <c r="E13" s="46">
        <v>11</v>
      </c>
      <c r="F13" s="46">
        <v>8</v>
      </c>
      <c r="G13" s="46">
        <v>10</v>
      </c>
      <c r="H13" s="46">
        <f t="shared" si="0"/>
        <v>42</v>
      </c>
      <c r="I13" s="67">
        <f t="shared" si="1"/>
        <v>7.5600000000000005</v>
      </c>
      <c r="J13" s="66">
        <f t="shared" si="2"/>
        <v>8</v>
      </c>
      <c r="K13" s="67">
        <v>7.9200000000000008</v>
      </c>
      <c r="L13" s="69">
        <f t="shared" si="3"/>
        <v>-0.36000000000000032</v>
      </c>
      <c r="M13" s="70"/>
      <c r="N13" s="70"/>
      <c r="O13" s="77"/>
      <c r="P13" s="77"/>
      <c r="Q13" s="70"/>
      <c r="R13" s="70"/>
      <c r="S13" s="70"/>
      <c r="T13" s="70"/>
      <c r="U13" s="70"/>
      <c r="V13" s="70"/>
      <c r="W13" s="70"/>
    </row>
    <row r="14" spans="1:23" ht="19.5" customHeight="1">
      <c r="A14" s="68" t="s">
        <v>51</v>
      </c>
      <c r="B14" s="65">
        <v>16</v>
      </c>
      <c r="C14" s="65">
        <v>8</v>
      </c>
      <c r="D14" s="65">
        <v>12</v>
      </c>
      <c r="E14" s="65">
        <v>17</v>
      </c>
      <c r="F14" s="65">
        <v>13</v>
      </c>
      <c r="G14" s="65">
        <v>8</v>
      </c>
      <c r="H14" s="76">
        <f t="shared" si="0"/>
        <v>58</v>
      </c>
      <c r="I14" s="67">
        <f t="shared" si="1"/>
        <v>10.44</v>
      </c>
      <c r="J14" s="66">
        <f t="shared" si="2"/>
        <v>10</v>
      </c>
      <c r="K14" s="67">
        <v>11.879999999999999</v>
      </c>
      <c r="L14" s="69">
        <f t="shared" si="3"/>
        <v>-1.4399999999999995</v>
      </c>
      <c r="M14" s="70"/>
      <c r="N14" s="70"/>
      <c r="O14" s="77"/>
      <c r="P14" s="77"/>
      <c r="Q14" s="70"/>
      <c r="R14" s="70"/>
      <c r="S14" s="70"/>
      <c r="T14" s="70"/>
      <c r="U14" s="70"/>
      <c r="V14" s="70"/>
      <c r="W14" s="70"/>
    </row>
    <row r="15" spans="1:23" ht="19.5" customHeight="1">
      <c r="A15" s="68" t="s">
        <v>86</v>
      </c>
      <c r="B15" s="46">
        <v>13</v>
      </c>
      <c r="C15" s="46">
        <v>25</v>
      </c>
      <c r="D15" s="46">
        <v>14</v>
      </c>
      <c r="E15" s="46">
        <v>13</v>
      </c>
      <c r="F15" s="46">
        <v>9</v>
      </c>
      <c r="G15" s="46">
        <v>7</v>
      </c>
      <c r="H15" s="76">
        <f t="shared" si="0"/>
        <v>68</v>
      </c>
      <c r="I15" s="67">
        <f t="shared" si="1"/>
        <v>12.24</v>
      </c>
      <c r="J15" s="66">
        <f t="shared" si="2"/>
        <v>12</v>
      </c>
      <c r="K15" s="67">
        <v>12.420000000000002</v>
      </c>
      <c r="L15" s="69">
        <f t="shared" si="3"/>
        <v>-0.18000000000000149</v>
      </c>
      <c r="M15" s="70"/>
      <c r="N15" s="70"/>
      <c r="O15" s="77"/>
      <c r="P15" s="77"/>
      <c r="Q15" s="70"/>
      <c r="R15" s="70"/>
      <c r="S15" s="70"/>
      <c r="T15" s="70"/>
      <c r="U15" s="70"/>
      <c r="V15" s="70"/>
      <c r="W15" s="70"/>
    </row>
    <row r="16" spans="1:23" ht="19.5" customHeight="1">
      <c r="A16" s="68" t="s">
        <v>95</v>
      </c>
      <c r="B16" s="46">
        <v>17</v>
      </c>
      <c r="C16" s="46">
        <v>10</v>
      </c>
      <c r="D16" s="46">
        <v>10</v>
      </c>
      <c r="E16" s="46">
        <v>12</v>
      </c>
      <c r="F16" s="46">
        <v>8</v>
      </c>
      <c r="G16" s="46">
        <v>7</v>
      </c>
      <c r="H16" s="76">
        <f t="shared" si="0"/>
        <v>47</v>
      </c>
      <c r="I16" s="67">
        <f t="shared" si="1"/>
        <v>8.4600000000000009</v>
      </c>
      <c r="J16" s="66">
        <f t="shared" si="2"/>
        <v>8</v>
      </c>
      <c r="K16" s="67">
        <v>10.26</v>
      </c>
      <c r="L16" s="69">
        <f t="shared" si="3"/>
        <v>-1.7999999999999989</v>
      </c>
      <c r="M16" s="70"/>
      <c r="N16" s="70"/>
      <c r="O16" s="77"/>
      <c r="P16" s="77"/>
      <c r="Q16" s="70"/>
      <c r="R16" s="70"/>
      <c r="S16" s="70"/>
      <c r="T16" s="70"/>
      <c r="U16" s="70"/>
      <c r="V16" s="70"/>
      <c r="W16" s="70"/>
    </row>
    <row r="17" spans="1:23" ht="19.5" customHeight="1">
      <c r="A17" s="68" t="s">
        <v>32</v>
      </c>
      <c r="B17" s="46">
        <v>21</v>
      </c>
      <c r="C17" s="46">
        <v>17</v>
      </c>
      <c r="D17" s="46">
        <v>16</v>
      </c>
      <c r="E17" s="46">
        <v>10</v>
      </c>
      <c r="F17" s="46">
        <v>10</v>
      </c>
      <c r="G17" s="46">
        <v>18</v>
      </c>
      <c r="H17" s="46">
        <f t="shared" si="0"/>
        <v>71</v>
      </c>
      <c r="I17" s="67">
        <f t="shared" si="1"/>
        <v>12.78</v>
      </c>
      <c r="J17" s="66">
        <f t="shared" si="2"/>
        <v>13</v>
      </c>
      <c r="K17" s="67">
        <v>13.32</v>
      </c>
      <c r="L17" s="69">
        <f t="shared" si="3"/>
        <v>-0.54000000000000092</v>
      </c>
      <c r="M17" s="70"/>
      <c r="N17" s="70"/>
      <c r="O17" s="77"/>
      <c r="P17" s="77"/>
      <c r="Q17" s="70"/>
      <c r="R17" s="70"/>
      <c r="S17" s="70"/>
      <c r="T17" s="70"/>
      <c r="U17" s="70"/>
      <c r="V17" s="70"/>
      <c r="W17" s="70"/>
    </row>
    <row r="18" spans="1:23" ht="19.5" customHeight="1">
      <c r="A18" s="68" t="s">
        <v>33</v>
      </c>
      <c r="B18" s="46">
        <v>18</v>
      </c>
      <c r="C18" s="46">
        <v>12</v>
      </c>
      <c r="D18" s="46">
        <v>14</v>
      </c>
      <c r="E18" s="46">
        <v>7</v>
      </c>
      <c r="F18" s="46">
        <v>7</v>
      </c>
      <c r="G18" s="46">
        <v>4</v>
      </c>
      <c r="H18" s="76">
        <f t="shared" si="0"/>
        <v>44</v>
      </c>
      <c r="I18" s="67">
        <f t="shared" si="1"/>
        <v>7.9200000000000008</v>
      </c>
      <c r="J18" s="66">
        <f t="shared" si="2"/>
        <v>8</v>
      </c>
      <c r="K18" s="67"/>
      <c r="L18" s="69"/>
      <c r="M18" s="70"/>
      <c r="N18" s="70"/>
      <c r="O18" s="77"/>
      <c r="P18" s="77"/>
      <c r="Q18" s="70"/>
      <c r="R18" s="70"/>
      <c r="S18" s="70"/>
      <c r="T18" s="70"/>
      <c r="U18" s="70"/>
      <c r="V18" s="70"/>
      <c r="W18" s="70"/>
    </row>
    <row r="19" spans="1:23" ht="19.5" customHeight="1">
      <c r="A19" s="68" t="s">
        <v>35</v>
      </c>
      <c r="B19" s="46">
        <v>24</v>
      </c>
      <c r="C19" s="46">
        <v>16</v>
      </c>
      <c r="D19" s="46">
        <v>13</v>
      </c>
      <c r="E19" s="46">
        <v>9</v>
      </c>
      <c r="F19" s="46">
        <v>11</v>
      </c>
      <c r="G19" s="46">
        <v>15</v>
      </c>
      <c r="H19" s="46">
        <f t="shared" si="0"/>
        <v>64</v>
      </c>
      <c r="I19" s="67">
        <f t="shared" si="1"/>
        <v>11.520000000000001</v>
      </c>
      <c r="J19" s="66">
        <f t="shared" si="2"/>
        <v>12</v>
      </c>
      <c r="K19" s="67">
        <v>13.14</v>
      </c>
      <c r="L19" s="69">
        <f t="shared" si="3"/>
        <v>-1.6199999999999992</v>
      </c>
    </row>
    <row r="20" spans="1:23" ht="19.5" customHeight="1">
      <c r="A20" s="68" t="s">
        <v>36</v>
      </c>
      <c r="B20" s="46">
        <v>14</v>
      </c>
      <c r="C20" s="46">
        <v>10</v>
      </c>
      <c r="D20" s="46">
        <v>6</v>
      </c>
      <c r="E20" s="46">
        <v>6</v>
      </c>
      <c r="F20" s="46">
        <v>3</v>
      </c>
      <c r="G20" s="46">
        <v>4</v>
      </c>
      <c r="H20" s="76">
        <f>SUM(C20:G20)</f>
        <v>29</v>
      </c>
      <c r="I20" s="67">
        <f t="shared" si="1"/>
        <v>5.22</v>
      </c>
      <c r="J20" s="66">
        <f t="shared" si="2"/>
        <v>5</v>
      </c>
      <c r="K20" s="67"/>
      <c r="L20" s="69"/>
    </row>
    <row r="21" spans="1:23" ht="19.5" customHeight="1">
      <c r="A21" s="68" t="s">
        <v>39</v>
      </c>
      <c r="B21" s="46">
        <v>7</v>
      </c>
      <c r="C21" s="46">
        <v>11</v>
      </c>
      <c r="D21" s="65">
        <v>12</v>
      </c>
      <c r="E21" s="65">
        <v>9</v>
      </c>
      <c r="F21" s="65">
        <v>13</v>
      </c>
      <c r="G21" s="65">
        <v>8</v>
      </c>
      <c r="H21" s="46">
        <f t="shared" si="0"/>
        <v>53</v>
      </c>
      <c r="I21" s="67">
        <f t="shared" si="1"/>
        <v>9.5399999999999991</v>
      </c>
      <c r="J21" s="66">
        <f t="shared" si="2"/>
        <v>10</v>
      </c>
      <c r="K21" s="67"/>
      <c r="L21" s="69"/>
    </row>
    <row r="22" spans="1:23" ht="19.5" customHeight="1">
      <c r="A22" s="68" t="s">
        <v>94</v>
      </c>
      <c r="B22" s="46">
        <v>21</v>
      </c>
      <c r="C22" s="46">
        <v>23</v>
      </c>
      <c r="D22" s="46">
        <v>17</v>
      </c>
      <c r="E22" s="46">
        <v>18</v>
      </c>
      <c r="F22" s="65">
        <v>18</v>
      </c>
      <c r="G22" s="65">
        <v>13</v>
      </c>
      <c r="H22" s="46">
        <f t="shared" si="0"/>
        <v>89</v>
      </c>
      <c r="I22" s="67">
        <f t="shared" si="1"/>
        <v>16.02</v>
      </c>
      <c r="J22" s="66">
        <f t="shared" si="2"/>
        <v>16</v>
      </c>
      <c r="K22" s="67">
        <v>17.46</v>
      </c>
      <c r="L22" s="69">
        <f t="shared" si="3"/>
        <v>-1.4400000000000013</v>
      </c>
    </row>
    <row r="23" spans="1:23" ht="19.5" customHeight="1">
      <c r="A23" s="173" t="s">
        <v>0</v>
      </c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</row>
    <row r="24" spans="1:23" ht="19.5" customHeight="1">
      <c r="A24" s="150" t="str">
        <f>A2</f>
        <v>After Week 11 Handicaps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</row>
    <row r="25" spans="1:23" ht="20.25" customHeight="1" thickBot="1"/>
    <row r="26" spans="1:23" ht="32.25" customHeight="1" thickBot="1">
      <c r="A26" s="174" t="s">
        <v>41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6"/>
    </row>
    <row r="27" spans="1:23" ht="12.75" customHeight="1">
      <c r="A27" s="151" t="s">
        <v>17</v>
      </c>
      <c r="B27" s="153" t="s">
        <v>18</v>
      </c>
      <c r="C27" s="154"/>
      <c r="D27" s="154"/>
      <c r="E27" s="154"/>
      <c r="F27" s="154"/>
      <c r="G27" s="154"/>
      <c r="H27" s="155"/>
      <c r="I27" s="169" t="s">
        <v>19</v>
      </c>
      <c r="J27" s="170"/>
      <c r="K27" s="170"/>
      <c r="L27" s="171"/>
    </row>
    <row r="28" spans="1:23" ht="13.5" customHeight="1">
      <c r="A28" s="152"/>
      <c r="B28" s="163" t="s">
        <v>20</v>
      </c>
      <c r="C28" s="164"/>
      <c r="D28" s="164"/>
      <c r="E28" s="164"/>
      <c r="F28" s="164"/>
      <c r="G28" s="164"/>
      <c r="H28" s="165"/>
      <c r="I28" s="159"/>
      <c r="J28" s="160"/>
      <c r="K28" s="160"/>
      <c r="L28" s="172"/>
    </row>
    <row r="29" spans="1:23" ht="20.25" customHeight="1" thickBot="1">
      <c r="A29" s="57"/>
      <c r="B29" s="166" t="s">
        <v>21</v>
      </c>
      <c r="C29" s="167"/>
      <c r="D29" s="167"/>
      <c r="E29" s="167"/>
      <c r="F29" s="167"/>
      <c r="G29" s="168"/>
      <c r="H29" s="53" t="s">
        <v>6</v>
      </c>
      <c r="I29" s="54" t="s">
        <v>22</v>
      </c>
      <c r="J29" s="58" t="s">
        <v>23</v>
      </c>
      <c r="K29" s="59" t="s">
        <v>24</v>
      </c>
      <c r="L29" s="60" t="s">
        <v>25</v>
      </c>
    </row>
    <row r="30" spans="1:23" ht="19.5">
      <c r="A30" s="79" t="s">
        <v>42</v>
      </c>
      <c r="B30" s="61">
        <v>18</v>
      </c>
      <c r="C30" s="97">
        <v>26</v>
      </c>
      <c r="D30" s="97">
        <v>23</v>
      </c>
      <c r="E30" s="97">
        <v>20</v>
      </c>
      <c r="F30" s="97">
        <v>24</v>
      </c>
      <c r="G30" s="97">
        <v>21</v>
      </c>
      <c r="H30" s="61">
        <f t="shared" ref="H30:H73" si="4">SUM(C30:G30)</f>
        <v>114</v>
      </c>
      <c r="I30" s="80">
        <f t="shared" ref="I30:I39" si="5">H30/(COUNT(C30:G30))*0.9</f>
        <v>20.52</v>
      </c>
      <c r="J30" s="81">
        <f t="shared" ref="J30:J73" si="6">ROUND(I30,0.5)</f>
        <v>21</v>
      </c>
      <c r="K30" s="82"/>
      <c r="L30" s="83"/>
    </row>
    <row r="31" spans="1:23" ht="19.5">
      <c r="A31" s="68" t="s">
        <v>43</v>
      </c>
      <c r="B31" s="65">
        <v>24</v>
      </c>
      <c r="C31" s="65">
        <v>16</v>
      </c>
      <c r="D31" s="65">
        <v>21</v>
      </c>
      <c r="E31" s="65">
        <v>26</v>
      </c>
      <c r="F31" s="65">
        <v>27</v>
      </c>
      <c r="G31" s="65">
        <v>23</v>
      </c>
      <c r="H31" s="76">
        <f t="shared" si="4"/>
        <v>113</v>
      </c>
      <c r="I31" s="67">
        <f t="shared" si="5"/>
        <v>20.340000000000003</v>
      </c>
      <c r="J31" s="66">
        <f t="shared" si="6"/>
        <v>20</v>
      </c>
      <c r="K31" s="78">
        <v>20.52</v>
      </c>
      <c r="L31" s="62">
        <f>I31-K31</f>
        <v>-0.17999999999999616</v>
      </c>
    </row>
    <row r="32" spans="1:23" ht="17.25" customHeight="1">
      <c r="A32" s="68" t="s">
        <v>80</v>
      </c>
      <c r="B32" s="46">
        <v>15</v>
      </c>
      <c r="C32" s="65">
        <v>15</v>
      </c>
      <c r="D32" s="65">
        <v>12</v>
      </c>
      <c r="E32" s="65">
        <v>15</v>
      </c>
      <c r="F32" s="65">
        <v>16</v>
      </c>
      <c r="G32" s="65">
        <v>13</v>
      </c>
      <c r="H32" s="76">
        <f>SUM(C32:G32)</f>
        <v>71</v>
      </c>
      <c r="I32" s="67">
        <f t="shared" si="5"/>
        <v>12.78</v>
      </c>
      <c r="J32" s="66">
        <f t="shared" si="6"/>
        <v>13</v>
      </c>
      <c r="K32" s="67"/>
      <c r="L32" s="69"/>
    </row>
    <row r="33" spans="1:14" ht="20.25" customHeight="1">
      <c r="A33" s="68" t="s">
        <v>48</v>
      </c>
      <c r="B33" s="46"/>
      <c r="C33" s="65"/>
      <c r="D33" s="65"/>
      <c r="E33" s="65"/>
      <c r="F33" s="65"/>
      <c r="G33" s="65">
        <v>13</v>
      </c>
      <c r="H33" s="76">
        <f t="shared" si="4"/>
        <v>13</v>
      </c>
      <c r="I33" s="67">
        <f t="shared" si="5"/>
        <v>11.700000000000001</v>
      </c>
      <c r="J33" s="66">
        <f t="shared" si="6"/>
        <v>12</v>
      </c>
      <c r="K33" s="78"/>
      <c r="L33" s="62"/>
    </row>
    <row r="34" spans="1:14" ht="19.5" customHeight="1">
      <c r="A34" s="68" t="s">
        <v>28</v>
      </c>
      <c r="B34" s="65">
        <v>18</v>
      </c>
      <c r="C34" s="65">
        <v>16</v>
      </c>
      <c r="D34" s="65">
        <v>23</v>
      </c>
      <c r="E34" s="65">
        <v>16</v>
      </c>
      <c r="F34" s="65">
        <v>20</v>
      </c>
      <c r="G34" s="65">
        <v>15</v>
      </c>
      <c r="H34" s="76">
        <f>SUM(C34:G34)</f>
        <v>90</v>
      </c>
      <c r="I34" s="67">
        <f>H34/(COUNT(C34:G34))*0.9</f>
        <v>16.2</v>
      </c>
      <c r="J34" s="66">
        <f>ROUND(I34,0.5)</f>
        <v>16</v>
      </c>
      <c r="K34" s="67">
        <v>16.740000000000002</v>
      </c>
      <c r="L34" s="69">
        <f>I34-K34</f>
        <v>-0.5400000000000027</v>
      </c>
    </row>
    <row r="35" spans="1:14" ht="19.5" customHeight="1">
      <c r="A35" s="68" t="s">
        <v>44</v>
      </c>
      <c r="B35" s="65">
        <v>10</v>
      </c>
      <c r="C35" s="65">
        <v>14</v>
      </c>
      <c r="D35" s="65">
        <v>12</v>
      </c>
      <c r="E35" s="65">
        <v>12</v>
      </c>
      <c r="F35" s="65">
        <v>14</v>
      </c>
      <c r="G35" s="65">
        <v>13</v>
      </c>
      <c r="H35" s="76">
        <f>SUM(C35:G35)</f>
        <v>65</v>
      </c>
      <c r="I35" s="67">
        <f>H35/(COUNT(C35:G35))*0.9</f>
        <v>11.700000000000001</v>
      </c>
      <c r="J35" s="66">
        <f t="shared" si="6"/>
        <v>12</v>
      </c>
      <c r="K35" s="67"/>
      <c r="L35" s="69"/>
    </row>
    <row r="36" spans="1:14" ht="19.5" customHeight="1">
      <c r="A36" s="68" t="s">
        <v>45</v>
      </c>
      <c r="B36" s="46"/>
      <c r="C36" s="65">
        <v>11</v>
      </c>
      <c r="D36" s="65">
        <v>10</v>
      </c>
      <c r="E36" s="65">
        <v>9</v>
      </c>
      <c r="F36" s="65">
        <v>7</v>
      </c>
      <c r="G36" s="65">
        <v>9</v>
      </c>
      <c r="H36" s="76">
        <f t="shared" si="4"/>
        <v>46</v>
      </c>
      <c r="I36" s="67">
        <f t="shared" si="5"/>
        <v>8.2799999999999994</v>
      </c>
      <c r="J36" s="66">
        <f t="shared" si="6"/>
        <v>8</v>
      </c>
      <c r="K36" s="78"/>
      <c r="L36" s="69"/>
    </row>
    <row r="37" spans="1:14" ht="19.5" customHeight="1">
      <c r="A37" s="68" t="s">
        <v>46</v>
      </c>
      <c r="B37" s="46">
        <v>14</v>
      </c>
      <c r="C37" s="65">
        <v>13</v>
      </c>
      <c r="D37" s="65">
        <v>16</v>
      </c>
      <c r="E37" s="65">
        <v>11</v>
      </c>
      <c r="F37" s="65">
        <v>10</v>
      </c>
      <c r="G37" s="65">
        <v>15</v>
      </c>
      <c r="H37" s="76">
        <f t="shared" si="4"/>
        <v>65</v>
      </c>
      <c r="I37" s="67">
        <f t="shared" si="5"/>
        <v>11.700000000000001</v>
      </c>
      <c r="J37" s="66">
        <f t="shared" si="6"/>
        <v>12</v>
      </c>
      <c r="K37" s="78"/>
      <c r="L37" s="69"/>
    </row>
    <row r="38" spans="1:14" ht="19.5" customHeight="1">
      <c r="A38" s="68" t="s">
        <v>29</v>
      </c>
      <c r="B38" s="46">
        <v>7</v>
      </c>
      <c r="C38" s="65">
        <v>9</v>
      </c>
      <c r="D38" s="65">
        <v>5</v>
      </c>
      <c r="E38" s="65">
        <v>5</v>
      </c>
      <c r="F38" s="65">
        <v>3</v>
      </c>
      <c r="G38" s="65">
        <v>0</v>
      </c>
      <c r="H38" s="46">
        <f>SUM(C38:G38)</f>
        <v>22</v>
      </c>
      <c r="I38" s="67">
        <f t="shared" si="5"/>
        <v>3.9600000000000004</v>
      </c>
      <c r="J38" s="66">
        <f>ROUND(I38,0.5)</f>
        <v>4</v>
      </c>
      <c r="K38" s="78"/>
      <c r="L38" s="69"/>
    </row>
    <row r="39" spans="1:14" ht="19.5" customHeight="1">
      <c r="A39" s="68" t="s">
        <v>47</v>
      </c>
      <c r="B39" s="46">
        <v>17</v>
      </c>
      <c r="C39" s="65">
        <v>24</v>
      </c>
      <c r="D39" s="65">
        <v>24</v>
      </c>
      <c r="E39" s="65">
        <v>25</v>
      </c>
      <c r="F39" s="65">
        <v>30</v>
      </c>
      <c r="G39" s="65">
        <v>17</v>
      </c>
      <c r="H39" s="46">
        <f t="shared" si="4"/>
        <v>120</v>
      </c>
      <c r="I39" s="67">
        <f t="shared" si="5"/>
        <v>21.6</v>
      </c>
      <c r="J39" s="66">
        <f t="shared" si="6"/>
        <v>22</v>
      </c>
      <c r="K39" s="78"/>
      <c r="L39" s="62"/>
      <c r="N39" s="91"/>
    </row>
    <row r="40" spans="1:14" ht="19.5" customHeight="1">
      <c r="A40" s="68" t="s">
        <v>49</v>
      </c>
      <c r="B40" s="46">
        <v>20</v>
      </c>
      <c r="C40" s="65">
        <v>11</v>
      </c>
      <c r="D40" s="65">
        <v>20</v>
      </c>
      <c r="E40" s="65">
        <v>20</v>
      </c>
      <c r="F40" s="65">
        <v>11</v>
      </c>
      <c r="G40" s="65">
        <v>8</v>
      </c>
      <c r="H40" s="76">
        <f t="shared" si="4"/>
        <v>70</v>
      </c>
      <c r="I40" s="67">
        <f t="shared" ref="I40:I56" si="7">H40/(COUNT(C40:G40))*0.9</f>
        <v>12.6</v>
      </c>
      <c r="J40" s="66">
        <f t="shared" si="6"/>
        <v>13</v>
      </c>
      <c r="K40" s="78"/>
      <c r="L40" s="62"/>
    </row>
    <row r="41" spans="1:14" ht="19.5" customHeight="1">
      <c r="A41" s="68" t="s">
        <v>50</v>
      </c>
      <c r="B41" s="46">
        <v>14</v>
      </c>
      <c r="C41" s="65">
        <v>16</v>
      </c>
      <c r="D41" s="65">
        <v>15</v>
      </c>
      <c r="E41" s="65">
        <v>18</v>
      </c>
      <c r="F41" s="65">
        <v>15</v>
      </c>
      <c r="G41" s="65">
        <v>14</v>
      </c>
      <c r="H41" s="76">
        <f t="shared" si="4"/>
        <v>78</v>
      </c>
      <c r="I41" s="67">
        <f t="shared" si="7"/>
        <v>14.04</v>
      </c>
      <c r="J41" s="66">
        <f t="shared" si="6"/>
        <v>14</v>
      </c>
      <c r="K41" s="78"/>
      <c r="L41" s="62"/>
    </row>
    <row r="42" spans="1:14" ht="19.5" customHeight="1">
      <c r="A42" s="68" t="s">
        <v>81</v>
      </c>
      <c r="B42" s="46">
        <v>10</v>
      </c>
      <c r="C42" s="65">
        <v>11</v>
      </c>
      <c r="D42" s="65">
        <v>14</v>
      </c>
      <c r="E42" s="65">
        <v>13</v>
      </c>
      <c r="F42" s="65">
        <v>15</v>
      </c>
      <c r="G42" s="65">
        <v>9</v>
      </c>
      <c r="H42" s="46">
        <f>SUM(C42:G42)</f>
        <v>62</v>
      </c>
      <c r="I42" s="67">
        <f t="shared" si="7"/>
        <v>11.16</v>
      </c>
      <c r="J42" s="66">
        <f t="shared" si="6"/>
        <v>11</v>
      </c>
      <c r="K42" s="78"/>
      <c r="L42" s="62"/>
    </row>
    <row r="43" spans="1:14" ht="19.5" customHeight="1">
      <c r="A43" s="68" t="s">
        <v>72</v>
      </c>
      <c r="B43" s="46"/>
      <c r="C43" s="65"/>
      <c r="D43" s="65"/>
      <c r="E43" s="65"/>
      <c r="F43" s="65"/>
      <c r="G43" s="65">
        <v>29</v>
      </c>
      <c r="H43" s="76">
        <f t="shared" si="4"/>
        <v>29</v>
      </c>
      <c r="I43" s="67">
        <f t="shared" si="7"/>
        <v>26.1</v>
      </c>
      <c r="J43" s="66">
        <f t="shared" si="6"/>
        <v>26</v>
      </c>
      <c r="K43" s="78"/>
      <c r="L43" s="62"/>
    </row>
    <row r="44" spans="1:14" ht="19.5" customHeight="1">
      <c r="A44" s="68" t="s">
        <v>52</v>
      </c>
      <c r="B44" s="46">
        <v>10</v>
      </c>
      <c r="C44" s="65">
        <v>15</v>
      </c>
      <c r="D44" s="65">
        <v>14</v>
      </c>
      <c r="E44" s="65">
        <v>16</v>
      </c>
      <c r="F44" s="65">
        <v>15</v>
      </c>
      <c r="G44" s="65">
        <v>13</v>
      </c>
      <c r="H44" s="76">
        <f t="shared" si="4"/>
        <v>73</v>
      </c>
      <c r="I44" s="67">
        <f t="shared" si="7"/>
        <v>13.14</v>
      </c>
      <c r="J44" s="66">
        <f t="shared" si="6"/>
        <v>13</v>
      </c>
      <c r="K44" s="78"/>
      <c r="L44" s="62"/>
    </row>
    <row r="45" spans="1:14" ht="19.5" customHeight="1">
      <c r="A45" s="68" t="s">
        <v>31</v>
      </c>
      <c r="B45" s="46">
        <v>33</v>
      </c>
      <c r="C45" s="65">
        <v>19</v>
      </c>
      <c r="D45" s="65">
        <v>24</v>
      </c>
      <c r="E45" s="65">
        <v>23</v>
      </c>
      <c r="F45" s="65">
        <v>21</v>
      </c>
      <c r="G45" s="65">
        <v>16</v>
      </c>
      <c r="H45" s="46">
        <f>SUM(C45:G45)</f>
        <v>103</v>
      </c>
      <c r="I45" s="67">
        <f t="shared" si="7"/>
        <v>18.540000000000003</v>
      </c>
      <c r="J45" s="66">
        <f t="shared" si="6"/>
        <v>19</v>
      </c>
      <c r="K45" s="78"/>
      <c r="L45" s="62"/>
    </row>
    <row r="46" spans="1:14" ht="19.5" customHeight="1">
      <c r="A46" s="68" t="s">
        <v>112</v>
      </c>
      <c r="B46" s="46"/>
      <c r="C46" s="65"/>
      <c r="D46" s="65"/>
      <c r="E46" s="65"/>
      <c r="F46" s="65">
        <v>12</v>
      </c>
      <c r="G46" s="65">
        <v>9</v>
      </c>
      <c r="H46" s="46">
        <f>SUM(C46:G46)</f>
        <v>21</v>
      </c>
      <c r="I46" s="67">
        <f t="shared" si="7"/>
        <v>9.4500000000000011</v>
      </c>
      <c r="J46" s="66">
        <f t="shared" si="6"/>
        <v>9</v>
      </c>
      <c r="K46" s="78"/>
      <c r="L46" s="62"/>
    </row>
    <row r="47" spans="1:14" ht="19.5" customHeight="1">
      <c r="A47" s="68" t="s">
        <v>53</v>
      </c>
      <c r="B47" s="46"/>
      <c r="C47" s="65"/>
      <c r="D47" s="65"/>
      <c r="E47" s="65"/>
      <c r="F47" s="65">
        <v>26</v>
      </c>
      <c r="G47" s="65">
        <v>17</v>
      </c>
      <c r="H47" s="76">
        <f t="shared" si="4"/>
        <v>43</v>
      </c>
      <c r="I47" s="67">
        <f t="shared" si="7"/>
        <v>19.350000000000001</v>
      </c>
      <c r="J47" s="66">
        <f t="shared" si="6"/>
        <v>19</v>
      </c>
      <c r="K47" s="78"/>
      <c r="L47" s="62"/>
    </row>
    <row r="48" spans="1:14" ht="19.5" customHeight="1">
      <c r="A48" s="68" t="s">
        <v>115</v>
      </c>
      <c r="B48" s="46"/>
      <c r="C48" s="65"/>
      <c r="D48" s="65"/>
      <c r="E48" s="65"/>
      <c r="F48" s="65"/>
      <c r="G48" s="65">
        <v>11</v>
      </c>
      <c r="H48" s="76">
        <f>SUM(C48:G48)</f>
        <v>11</v>
      </c>
      <c r="I48" s="67">
        <f>H48/(COUNT(C48:G48))*0.9</f>
        <v>9.9</v>
      </c>
      <c r="J48" s="66">
        <f t="shared" si="6"/>
        <v>10</v>
      </c>
      <c r="K48" s="78"/>
      <c r="L48" s="62"/>
    </row>
    <row r="49" spans="1:24" ht="19.5" customHeight="1">
      <c r="A49" s="68" t="s">
        <v>54</v>
      </c>
      <c r="B49" s="46">
        <v>2</v>
      </c>
      <c r="C49" s="65">
        <v>1</v>
      </c>
      <c r="D49" s="65">
        <v>10</v>
      </c>
      <c r="E49" s="65">
        <v>8</v>
      </c>
      <c r="F49" s="65">
        <v>1</v>
      </c>
      <c r="G49" s="65">
        <v>6</v>
      </c>
      <c r="H49" s="76">
        <f t="shared" si="4"/>
        <v>26</v>
      </c>
      <c r="I49" s="67">
        <f t="shared" si="7"/>
        <v>4.6800000000000006</v>
      </c>
      <c r="J49" s="66">
        <f t="shared" si="6"/>
        <v>5</v>
      </c>
      <c r="K49" s="78"/>
      <c r="L49" s="62"/>
    </row>
    <row r="50" spans="1:24" ht="19.5" customHeight="1">
      <c r="A50" s="68" t="s">
        <v>55</v>
      </c>
      <c r="B50" s="46">
        <v>13</v>
      </c>
      <c r="C50" s="65">
        <v>17</v>
      </c>
      <c r="D50" s="65">
        <v>7</v>
      </c>
      <c r="E50" s="65">
        <v>14</v>
      </c>
      <c r="F50" s="65">
        <v>22</v>
      </c>
      <c r="G50" s="65">
        <v>20</v>
      </c>
      <c r="H50" s="76">
        <f t="shared" si="4"/>
        <v>80</v>
      </c>
      <c r="I50" s="67">
        <f t="shared" si="7"/>
        <v>14.4</v>
      </c>
      <c r="J50" s="66">
        <f t="shared" si="6"/>
        <v>14</v>
      </c>
      <c r="K50" s="67"/>
      <c r="L50" s="62"/>
      <c r="W50" s="51"/>
      <c r="X50" s="51"/>
    </row>
    <row r="51" spans="1:24" ht="19.5" customHeight="1">
      <c r="A51" s="68" t="s">
        <v>56</v>
      </c>
      <c r="B51" s="65">
        <v>11</v>
      </c>
      <c r="C51" s="65">
        <v>12</v>
      </c>
      <c r="D51" s="65">
        <v>14</v>
      </c>
      <c r="E51" s="65">
        <v>13</v>
      </c>
      <c r="F51" s="65">
        <v>10</v>
      </c>
      <c r="G51" s="65">
        <v>13</v>
      </c>
      <c r="H51" s="76">
        <f t="shared" si="4"/>
        <v>62</v>
      </c>
      <c r="I51" s="67">
        <f t="shared" si="7"/>
        <v>11.16</v>
      </c>
      <c r="J51" s="66">
        <f t="shared" si="6"/>
        <v>11</v>
      </c>
      <c r="K51" s="67"/>
      <c r="L51" s="62"/>
      <c r="M51" s="47"/>
      <c r="N51" s="48"/>
      <c r="O51" s="48"/>
      <c r="P51" s="48"/>
      <c r="Q51" s="48"/>
      <c r="R51" s="48"/>
      <c r="S51" s="48"/>
      <c r="T51" s="48"/>
      <c r="U51" s="49"/>
      <c r="V51" s="50"/>
    </row>
    <row r="52" spans="1:24" ht="19.5" customHeight="1">
      <c r="A52" s="68" t="s">
        <v>34</v>
      </c>
      <c r="B52" s="65">
        <v>16</v>
      </c>
      <c r="C52" s="65">
        <v>16</v>
      </c>
      <c r="D52" s="65">
        <v>10</v>
      </c>
      <c r="E52" s="65">
        <v>13</v>
      </c>
      <c r="F52" s="65">
        <v>10</v>
      </c>
      <c r="G52" s="65">
        <v>10</v>
      </c>
      <c r="H52" s="46">
        <f>SUM(C52:G52)</f>
        <v>59</v>
      </c>
      <c r="I52" s="67">
        <f t="shared" si="7"/>
        <v>10.620000000000001</v>
      </c>
      <c r="J52" s="66">
        <f t="shared" si="6"/>
        <v>11</v>
      </c>
      <c r="K52" s="78"/>
      <c r="L52" s="62"/>
    </row>
    <row r="53" spans="1:24" ht="19.5" customHeight="1">
      <c r="A53" s="68" t="s">
        <v>79</v>
      </c>
      <c r="B53" s="46"/>
      <c r="C53" s="65"/>
      <c r="D53" s="65"/>
      <c r="E53" s="65"/>
      <c r="F53" s="65"/>
      <c r="G53" s="65">
        <v>5</v>
      </c>
      <c r="H53" s="76">
        <f t="shared" si="4"/>
        <v>5</v>
      </c>
      <c r="I53" s="67">
        <f t="shared" si="7"/>
        <v>4.5</v>
      </c>
      <c r="J53" s="66">
        <f t="shared" si="6"/>
        <v>5</v>
      </c>
      <c r="K53" s="78"/>
      <c r="L53" s="62"/>
    </row>
    <row r="54" spans="1:24" ht="19.5" customHeight="1">
      <c r="A54" s="68" t="s">
        <v>57</v>
      </c>
      <c r="B54" s="46"/>
      <c r="C54" s="65"/>
      <c r="D54" s="65"/>
      <c r="E54" s="65"/>
      <c r="F54" s="65">
        <v>19</v>
      </c>
      <c r="G54" s="65">
        <v>17</v>
      </c>
      <c r="H54" s="76">
        <f t="shared" si="4"/>
        <v>36</v>
      </c>
      <c r="I54" s="67">
        <f t="shared" si="7"/>
        <v>16.2</v>
      </c>
      <c r="J54" s="66">
        <f t="shared" si="6"/>
        <v>16</v>
      </c>
      <c r="K54" s="78"/>
      <c r="L54" s="62"/>
    </row>
    <row r="55" spans="1:24" ht="19.5" customHeight="1">
      <c r="A55" s="68" t="s">
        <v>58</v>
      </c>
      <c r="B55" s="46">
        <v>16</v>
      </c>
      <c r="C55" s="65">
        <v>21</v>
      </c>
      <c r="D55" s="65">
        <v>21</v>
      </c>
      <c r="E55" s="65">
        <v>15</v>
      </c>
      <c r="F55" s="65">
        <v>15</v>
      </c>
      <c r="G55" s="65">
        <v>19</v>
      </c>
      <c r="H55" s="76">
        <f t="shared" si="4"/>
        <v>91</v>
      </c>
      <c r="I55" s="67">
        <f t="shared" si="7"/>
        <v>16.38</v>
      </c>
      <c r="J55" s="66">
        <f t="shared" si="6"/>
        <v>16</v>
      </c>
      <c r="K55" s="67"/>
      <c r="L55" s="62"/>
    </row>
    <row r="56" spans="1:24" ht="19.5" customHeight="1">
      <c r="A56" s="68" t="s">
        <v>61</v>
      </c>
      <c r="B56" s="65">
        <v>23</v>
      </c>
      <c r="C56" s="65">
        <v>24</v>
      </c>
      <c r="D56" s="65">
        <v>18</v>
      </c>
      <c r="E56" s="65">
        <v>17</v>
      </c>
      <c r="F56" s="65">
        <v>9</v>
      </c>
      <c r="G56" s="65">
        <v>17</v>
      </c>
      <c r="H56" s="76">
        <f t="shared" si="4"/>
        <v>85</v>
      </c>
      <c r="I56" s="67">
        <f t="shared" si="7"/>
        <v>15.3</v>
      </c>
      <c r="J56" s="66">
        <f t="shared" si="6"/>
        <v>15</v>
      </c>
      <c r="K56" s="78">
        <v>16.38</v>
      </c>
      <c r="L56" s="62">
        <f>I56-K56</f>
        <v>-1.0799999999999983</v>
      </c>
    </row>
    <row r="57" spans="1:24" ht="19.5" customHeight="1">
      <c r="A57" s="68" t="s">
        <v>74</v>
      </c>
      <c r="B57" s="46">
        <v>18</v>
      </c>
      <c r="C57" s="65">
        <v>22</v>
      </c>
      <c r="D57" s="65">
        <v>20</v>
      </c>
      <c r="E57" s="65">
        <v>22</v>
      </c>
      <c r="F57" s="65">
        <v>18</v>
      </c>
      <c r="G57" s="65">
        <v>22</v>
      </c>
      <c r="H57" s="46">
        <f t="shared" si="4"/>
        <v>104</v>
      </c>
      <c r="I57" s="67">
        <f>H57/(COUNT(C57:G57))*0.9</f>
        <v>18.720000000000002</v>
      </c>
      <c r="J57" s="66">
        <f t="shared" si="6"/>
        <v>19</v>
      </c>
      <c r="K57" s="78"/>
      <c r="L57" s="62"/>
    </row>
    <row r="58" spans="1:24" ht="19.5" customHeight="1">
      <c r="A58" s="68" t="s">
        <v>37</v>
      </c>
      <c r="B58" s="46">
        <v>11</v>
      </c>
      <c r="C58" s="65">
        <v>11</v>
      </c>
      <c r="D58" s="65">
        <v>14</v>
      </c>
      <c r="E58" s="65">
        <v>13</v>
      </c>
      <c r="F58" s="65">
        <v>17</v>
      </c>
      <c r="G58" s="65">
        <v>15</v>
      </c>
      <c r="H58" s="46">
        <f t="shared" si="4"/>
        <v>70</v>
      </c>
      <c r="I58" s="67">
        <f>H58/(COUNT(C58:G58))*0.9</f>
        <v>12.6</v>
      </c>
      <c r="J58" s="66">
        <f t="shared" si="6"/>
        <v>13</v>
      </c>
      <c r="K58" s="78"/>
      <c r="L58" s="62"/>
    </row>
    <row r="59" spans="1:24" ht="19.5" customHeight="1">
      <c r="A59" s="68" t="s">
        <v>114</v>
      </c>
      <c r="B59" s="46"/>
      <c r="C59" s="65"/>
      <c r="D59" s="65"/>
      <c r="E59" s="65"/>
      <c r="F59" s="65"/>
      <c r="G59" s="65">
        <v>9</v>
      </c>
      <c r="H59" s="46">
        <f t="shared" si="4"/>
        <v>9</v>
      </c>
      <c r="I59" s="67">
        <f>H59/(COUNT(C59:G59))*0.9</f>
        <v>8.1</v>
      </c>
      <c r="J59" s="66">
        <f t="shared" si="6"/>
        <v>8</v>
      </c>
      <c r="K59" s="78"/>
      <c r="L59" s="62"/>
    </row>
    <row r="60" spans="1:24" ht="19.5" customHeight="1">
      <c r="A60" s="68" t="s">
        <v>59</v>
      </c>
      <c r="B60" s="46">
        <v>36</v>
      </c>
      <c r="C60" s="65">
        <v>43</v>
      </c>
      <c r="D60" s="65">
        <v>22</v>
      </c>
      <c r="E60" s="65">
        <v>31</v>
      </c>
      <c r="F60" s="65">
        <v>23</v>
      </c>
      <c r="G60" s="65">
        <v>29</v>
      </c>
      <c r="H60" s="76">
        <f t="shared" si="4"/>
        <v>148</v>
      </c>
      <c r="I60" s="67">
        <f>H60/(COUNT(C60:G60))*0.9</f>
        <v>26.64</v>
      </c>
      <c r="J60" s="66">
        <f t="shared" si="6"/>
        <v>27</v>
      </c>
      <c r="K60" s="78"/>
      <c r="L60" s="62"/>
    </row>
    <row r="61" spans="1:24" ht="19.5" customHeight="1">
      <c r="A61" s="68" t="s">
        <v>78</v>
      </c>
      <c r="B61" s="46"/>
      <c r="C61" s="65"/>
      <c r="D61" s="65"/>
      <c r="E61" s="65"/>
      <c r="F61" s="65"/>
      <c r="G61" s="65">
        <v>8</v>
      </c>
      <c r="H61" s="76">
        <f t="shared" si="4"/>
        <v>8</v>
      </c>
      <c r="I61" s="67">
        <f>H61/(COUNT(C61:G61))*0.9</f>
        <v>7.2</v>
      </c>
      <c r="J61" s="66">
        <f t="shared" si="6"/>
        <v>7</v>
      </c>
      <c r="K61" s="78"/>
      <c r="L61" s="62"/>
    </row>
    <row r="62" spans="1:24" ht="19.5" customHeight="1">
      <c r="A62" s="68" t="s">
        <v>75</v>
      </c>
      <c r="B62" s="46"/>
      <c r="C62" s="65"/>
      <c r="D62" s="65"/>
      <c r="E62" s="65"/>
      <c r="F62" s="65">
        <v>5</v>
      </c>
      <c r="G62" s="65">
        <v>3</v>
      </c>
      <c r="H62" s="76">
        <f t="shared" si="4"/>
        <v>8</v>
      </c>
      <c r="I62" s="67">
        <f t="shared" ref="I62:I73" si="8">H62/(COUNT(C62:G62))*0.9</f>
        <v>3.6</v>
      </c>
      <c r="J62" s="66">
        <f t="shared" si="6"/>
        <v>4</v>
      </c>
      <c r="K62" s="78"/>
      <c r="L62" s="62"/>
    </row>
    <row r="63" spans="1:24" ht="19.5" customHeight="1">
      <c r="A63" s="68" t="s">
        <v>77</v>
      </c>
      <c r="B63" s="46"/>
      <c r="C63" s="65"/>
      <c r="D63" s="65"/>
      <c r="E63" s="65"/>
      <c r="F63" s="65"/>
      <c r="G63" s="65">
        <v>20</v>
      </c>
      <c r="H63" s="76">
        <f t="shared" si="4"/>
        <v>20</v>
      </c>
      <c r="I63" s="67">
        <f t="shared" si="8"/>
        <v>18</v>
      </c>
      <c r="J63" s="66">
        <f t="shared" si="6"/>
        <v>18</v>
      </c>
      <c r="K63" s="78"/>
      <c r="L63" s="62"/>
    </row>
    <row r="64" spans="1:24" ht="19.5" customHeight="1">
      <c r="A64" s="68" t="s">
        <v>60</v>
      </c>
      <c r="B64" s="46">
        <v>8</v>
      </c>
      <c r="C64" s="65">
        <v>11</v>
      </c>
      <c r="D64" s="65">
        <v>9</v>
      </c>
      <c r="E64" s="65">
        <v>10</v>
      </c>
      <c r="F64" s="65">
        <v>9</v>
      </c>
      <c r="G64" s="65">
        <v>7</v>
      </c>
      <c r="H64" s="76">
        <f t="shared" si="4"/>
        <v>46</v>
      </c>
      <c r="I64" s="67">
        <f t="shared" si="8"/>
        <v>8.2799999999999994</v>
      </c>
      <c r="J64" s="66">
        <f t="shared" si="6"/>
        <v>8</v>
      </c>
      <c r="K64" s="78"/>
      <c r="L64" s="62"/>
    </row>
    <row r="65" spans="1:12" ht="19.5" customHeight="1">
      <c r="A65" s="68" t="s">
        <v>38</v>
      </c>
      <c r="B65" s="46">
        <v>11</v>
      </c>
      <c r="C65" s="65">
        <v>5</v>
      </c>
      <c r="D65" s="65">
        <v>2</v>
      </c>
      <c r="E65" s="65">
        <v>4</v>
      </c>
      <c r="F65" s="65">
        <v>6</v>
      </c>
      <c r="G65" s="65">
        <v>5</v>
      </c>
      <c r="H65" s="46">
        <f>SUM(C65:G65)</f>
        <v>22</v>
      </c>
      <c r="I65" s="67">
        <f>H65/(COUNT(C65:G65))*0.9</f>
        <v>3.9600000000000004</v>
      </c>
      <c r="J65" s="66">
        <f>ROUND(I65,0.5)</f>
        <v>4</v>
      </c>
      <c r="K65" s="67"/>
      <c r="L65" s="69"/>
    </row>
    <row r="66" spans="1:12" ht="19.5" customHeight="1">
      <c r="A66" s="68" t="s">
        <v>62</v>
      </c>
      <c r="B66" s="46"/>
      <c r="C66" s="65"/>
      <c r="D66" s="65"/>
      <c r="E66" s="65"/>
      <c r="F66" s="65">
        <v>15</v>
      </c>
      <c r="G66" s="65">
        <v>12</v>
      </c>
      <c r="H66" s="76">
        <f t="shared" si="4"/>
        <v>27</v>
      </c>
      <c r="I66" s="67">
        <f t="shared" si="8"/>
        <v>12.15</v>
      </c>
      <c r="J66" s="66">
        <f t="shared" si="6"/>
        <v>12</v>
      </c>
      <c r="K66" s="78"/>
      <c r="L66" s="62"/>
    </row>
    <row r="67" spans="1:12" ht="19.5" customHeight="1">
      <c r="A67" s="68" t="s">
        <v>63</v>
      </c>
      <c r="B67" s="46"/>
      <c r="C67" s="65"/>
      <c r="D67" s="65"/>
      <c r="E67" s="65"/>
      <c r="F67" s="65">
        <v>58</v>
      </c>
      <c r="G67" s="65">
        <v>35</v>
      </c>
      <c r="H67" s="76">
        <f t="shared" si="4"/>
        <v>93</v>
      </c>
      <c r="I67" s="67">
        <f t="shared" si="8"/>
        <v>41.85</v>
      </c>
      <c r="J67" s="66">
        <f t="shared" si="6"/>
        <v>42</v>
      </c>
      <c r="K67" s="67"/>
      <c r="L67" s="62"/>
    </row>
    <row r="68" spans="1:12" ht="19.5" customHeight="1">
      <c r="A68" s="68" t="s">
        <v>116</v>
      </c>
      <c r="B68" s="46"/>
      <c r="C68" s="65"/>
      <c r="D68" s="65"/>
      <c r="E68" s="65"/>
      <c r="F68" s="65"/>
      <c r="G68" s="65">
        <v>29</v>
      </c>
      <c r="H68" s="76">
        <f t="shared" si="4"/>
        <v>29</v>
      </c>
      <c r="I68" s="67">
        <f>H68/(COUNT(C68:G68))*0.9</f>
        <v>26.1</v>
      </c>
      <c r="J68" s="66">
        <f t="shared" si="6"/>
        <v>26</v>
      </c>
      <c r="K68" s="67"/>
      <c r="L68" s="62"/>
    </row>
    <row r="69" spans="1:12" ht="19.5" customHeight="1">
      <c r="A69" s="68" t="s">
        <v>113</v>
      </c>
      <c r="B69" s="46"/>
      <c r="C69" s="65"/>
      <c r="D69" s="65"/>
      <c r="E69" s="65"/>
      <c r="F69" s="65">
        <v>20</v>
      </c>
      <c r="G69" s="65">
        <v>12</v>
      </c>
      <c r="H69" s="76">
        <f t="shared" si="4"/>
        <v>32</v>
      </c>
      <c r="I69" s="67">
        <f t="shared" si="8"/>
        <v>14.4</v>
      </c>
      <c r="J69" s="66">
        <f t="shared" si="6"/>
        <v>14</v>
      </c>
      <c r="K69" s="67"/>
      <c r="L69" s="62"/>
    </row>
    <row r="70" spans="1:12" ht="19.5" customHeight="1">
      <c r="A70" s="68" t="s">
        <v>64</v>
      </c>
      <c r="B70" s="46">
        <v>8</v>
      </c>
      <c r="C70" s="65">
        <v>8</v>
      </c>
      <c r="D70" s="65">
        <v>10</v>
      </c>
      <c r="E70" s="65">
        <v>9</v>
      </c>
      <c r="F70" s="65">
        <v>7</v>
      </c>
      <c r="G70" s="65">
        <v>3</v>
      </c>
      <c r="H70" s="76">
        <f t="shared" si="4"/>
        <v>37</v>
      </c>
      <c r="I70" s="67">
        <f t="shared" si="8"/>
        <v>6.66</v>
      </c>
      <c r="J70" s="66">
        <f t="shared" si="6"/>
        <v>7</v>
      </c>
      <c r="K70" s="78"/>
      <c r="L70" s="62"/>
    </row>
    <row r="71" spans="1:12" ht="19.5" customHeight="1">
      <c r="A71" s="68" t="s">
        <v>65</v>
      </c>
      <c r="B71" s="65">
        <v>8</v>
      </c>
      <c r="C71" s="65">
        <v>16</v>
      </c>
      <c r="D71" s="65">
        <v>14</v>
      </c>
      <c r="E71" s="65">
        <v>14</v>
      </c>
      <c r="F71" s="65">
        <v>12</v>
      </c>
      <c r="G71" s="65">
        <v>13</v>
      </c>
      <c r="H71" s="76">
        <f t="shared" si="4"/>
        <v>69</v>
      </c>
      <c r="I71" s="67">
        <f t="shared" si="8"/>
        <v>12.420000000000002</v>
      </c>
      <c r="J71" s="66">
        <f t="shared" si="6"/>
        <v>12</v>
      </c>
      <c r="K71" s="78">
        <v>11.520000000000001</v>
      </c>
      <c r="L71" s="62">
        <f>I71-K71</f>
        <v>0.90000000000000036</v>
      </c>
    </row>
    <row r="72" spans="1:12" ht="19.5" customHeight="1">
      <c r="A72" s="68" t="s">
        <v>66</v>
      </c>
      <c r="B72" s="46">
        <v>12</v>
      </c>
      <c r="C72" s="65">
        <v>12</v>
      </c>
      <c r="D72" s="65">
        <v>8</v>
      </c>
      <c r="E72" s="65">
        <v>11</v>
      </c>
      <c r="F72" s="65">
        <v>9</v>
      </c>
      <c r="G72" s="65">
        <v>6</v>
      </c>
      <c r="H72" s="46">
        <f t="shared" si="4"/>
        <v>46</v>
      </c>
      <c r="I72" s="67">
        <f t="shared" si="8"/>
        <v>8.2799999999999994</v>
      </c>
      <c r="J72" s="66">
        <f t="shared" si="6"/>
        <v>8</v>
      </c>
      <c r="K72" s="131"/>
      <c r="L72" s="84"/>
    </row>
    <row r="73" spans="1:12" ht="20.25" customHeight="1">
      <c r="A73" s="85" t="s">
        <v>91</v>
      </c>
      <c r="B73" s="86"/>
      <c r="C73" s="88"/>
      <c r="D73" s="88">
        <v>15</v>
      </c>
      <c r="E73" s="88">
        <v>15</v>
      </c>
      <c r="F73" s="88">
        <v>28</v>
      </c>
      <c r="G73" s="88">
        <v>25</v>
      </c>
      <c r="H73" s="86">
        <f t="shared" si="4"/>
        <v>83</v>
      </c>
      <c r="I73" s="87">
        <f t="shared" si="8"/>
        <v>18.675000000000001</v>
      </c>
      <c r="J73" s="89">
        <f t="shared" si="6"/>
        <v>19</v>
      </c>
      <c r="K73" s="132"/>
      <c r="L73" s="90"/>
    </row>
    <row r="74" spans="1:12" ht="20.25" customHeight="1">
      <c r="A74" s="68" t="s">
        <v>67</v>
      </c>
      <c r="B74" s="65">
        <v>21</v>
      </c>
      <c r="C74" s="65">
        <v>22</v>
      </c>
      <c r="D74" s="65">
        <v>18</v>
      </c>
      <c r="E74" s="65">
        <v>23</v>
      </c>
      <c r="F74" s="65">
        <v>23</v>
      </c>
      <c r="G74" s="65">
        <v>19</v>
      </c>
      <c r="H74" s="76">
        <f>SUM(C74:G74)</f>
        <v>105</v>
      </c>
      <c r="I74" s="67">
        <f>H74/(COUNT(C74:G74))*0.9</f>
        <v>18.900000000000002</v>
      </c>
      <c r="J74" s="66">
        <f>ROUND(I74,0.5)</f>
        <v>19</v>
      </c>
      <c r="K74" s="78">
        <v>19.259999999999998</v>
      </c>
      <c r="L74" s="133">
        <f>I74-K74</f>
        <v>-0.35999999999999588</v>
      </c>
    </row>
    <row r="75" spans="1:12" ht="17.25" customHeight="1">
      <c r="A75" s="68" t="s">
        <v>92</v>
      </c>
      <c r="B75" s="46"/>
      <c r="C75" s="65"/>
      <c r="D75" s="65"/>
      <c r="E75" s="65">
        <v>7</v>
      </c>
      <c r="F75" s="65">
        <v>12</v>
      </c>
      <c r="G75" s="65">
        <v>10</v>
      </c>
      <c r="H75" s="76">
        <f>SUM(C75:G75)</f>
        <v>29</v>
      </c>
      <c r="I75" s="67">
        <f>H75/(COUNT(C75:G75))*0.9</f>
        <v>8.6999999999999993</v>
      </c>
      <c r="J75" s="66">
        <f>ROUND(I75,0.5)</f>
        <v>9</v>
      </c>
      <c r="K75" s="67"/>
      <c r="L75" s="117"/>
    </row>
    <row r="76" spans="1:12" ht="18" customHeight="1" thickBot="1">
      <c r="A76" s="92" t="s">
        <v>40</v>
      </c>
      <c r="B76" s="93">
        <v>17</v>
      </c>
      <c r="C76" s="98">
        <v>16</v>
      </c>
      <c r="D76" s="98">
        <v>25</v>
      </c>
      <c r="E76" s="98">
        <v>13</v>
      </c>
      <c r="F76" s="98">
        <v>23</v>
      </c>
      <c r="G76" s="98">
        <v>19</v>
      </c>
      <c r="H76" s="93">
        <f>SUM(C76:G76)</f>
        <v>96</v>
      </c>
      <c r="I76" s="94">
        <f>H76/(COUNT(C76:G76))*0.9</f>
        <v>17.28</v>
      </c>
      <c r="J76" s="95">
        <f>ROUND(I76,0.5)</f>
        <v>17</v>
      </c>
      <c r="K76" s="94"/>
      <c r="L76" s="96"/>
    </row>
    <row r="77" spans="1:12" ht="20.25" customHeight="1">
      <c r="A77" s="63"/>
      <c r="B77" s="99"/>
      <c r="J77" s="13"/>
      <c r="L77"/>
    </row>
    <row r="78" spans="1:12" ht="19.5">
      <c r="A78" s="64"/>
      <c r="B78" s="99"/>
      <c r="J78" s="13"/>
      <c r="L78"/>
    </row>
    <row r="79" spans="1:12" ht="19.5">
      <c r="A79" s="64"/>
      <c r="B79" s="99"/>
      <c r="J79" s="13"/>
      <c r="L79"/>
    </row>
  </sheetData>
  <mergeCells count="15">
    <mergeCell ref="B29:G29"/>
    <mergeCell ref="A27:A28"/>
    <mergeCell ref="B27:H27"/>
    <mergeCell ref="I27:L28"/>
    <mergeCell ref="B28:H28"/>
    <mergeCell ref="B6:G6"/>
    <mergeCell ref="A23:L23"/>
    <mergeCell ref="A24:L24"/>
    <mergeCell ref="A26:L26"/>
    <mergeCell ref="A1:L1"/>
    <mergeCell ref="A2:L2"/>
    <mergeCell ref="A4:A5"/>
    <mergeCell ref="B4:H4"/>
    <mergeCell ref="I4:L5"/>
    <mergeCell ref="B5:H5"/>
  </mergeCells>
  <phoneticPr fontId="0" type="noConversion"/>
  <printOptions horizontalCentered="1"/>
  <pageMargins left="0" right="0" top="0" bottom="0" header="0" footer="0"/>
  <pageSetup orientation="portrait" r:id="rId1"/>
  <headerFooter alignWithMargins="0"/>
  <rowBreaks count="2" manualBreakCount="2">
    <brk id="22" max="11" man="1"/>
    <brk id="24" max="16383" man="1"/>
  </rowBreaks>
  <webPublishItems count="14">
    <webPublishItem id="27564" divId="Week3_27564" sourceType="sheet" destinationFile="C:\SharedFolders\www.tjcope.net\udrigl\2004\Week5Handicaps.htm"/>
    <webPublishItem id="23597" divId="Week4_23597" sourceType="printArea" destinationFile="C:\SharedFolders\www.tjcope.net\udrigl\2004\Week15Handicaps.htm"/>
    <webPublishItem id="20622" divId="Week1Results_20622" sourceType="range" sourceRef="A1:L64" destinationFile="C:\SharedFolders\www.tjcope.net\udrigl\2004\Week14Handicaps.htm"/>
    <webPublishItem id="2981" divId="Week2_2981" sourceType="range" sourceRef="A1:L66" destinationFile="C:\SharedFolders\www.tjcope.net\udrigl\2004\Week9Handicaps.htm"/>
    <webPublishItem id="32181" divId="Week 8 Results_32181" sourceType="range" sourceRef="A1:L70" destinationFile="C:\SharedFolders\www.tjcope.net\udrigl\2005\Week8Handicaps.htm"/>
    <webPublishItem id="13031" divId="Week 13 Results_13031" sourceType="range" sourceRef="A1:L71" destinationFile="C:\SharedFolders\www.tjcope.net\udrigl\2005\Week13Handicaps.htm"/>
    <webPublishItem id="696" divId="Week 15 Results_696" sourceType="range" sourceRef="A1:L72" destinationFile="C:\SharedFolders\www.tjcope.net\udrigl\2005\Week15Handicaps.htm"/>
    <webPublishItem id="9557" divId="Week 2_9557" sourceType="range" sourceRef="A1:L76" destinationFile="C:\SharedFolders\www.tjcope.net\udrigl\2008\Week2Handicaps.htm"/>
    <webPublishItem id="10191" divId="Week3 Make-up_10191" sourceType="range" sourceRef="A1:L77" destinationFile="C:\SharedFolders\www.tjcope.net\udrigl\2008\Week10Handicaps.htm"/>
    <webPublishItem id="26696" divId="Week 3 Results_26696" sourceType="range" sourceRef="A1:L78" destinationFile="C:\SharedFolders\www.tjcope.net\udrigl\2008\Week11Handicaps.htm"/>
    <webPublishItem id="4367" divId="Week 4_4367" sourceType="range" sourceRef="A1:L79" destinationFile="C:\SharedFolders\www.tjcope.net\udrigl\2007\Week4Handicaps.htm"/>
    <webPublishItem id="5516" divId="Week5_5516" sourceType="range" sourceRef="A1:L80" destinationFile="C:\SharedFolders\www.tjcope.net\udrigl\2007\Week14Handicaps.htm"/>
    <webPublishItem id="1673" divId="Week10_1673" sourceType="range" sourceRef="A1:L81" destinationFile="C:\SharedFolders\www.tjcope.net\udrigl\2007\Week16Handicaps.htm"/>
    <webPublishItem id="4086" divId="2005 Week 1_4086" sourceType="range" sourceRef="A25:L63" destinationFile="C:\SharedFolders\www.tjcope.net\udrigl\2005\BeginningIndividualHandicap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Schedule</vt:lpstr>
      <vt:lpstr>Detailed Results - Front Nine</vt:lpstr>
      <vt:lpstr>Handicaps</vt:lpstr>
      <vt:lpstr>Handicaps!Print_Area</vt:lpstr>
      <vt:lpstr>Schedule!Print_Area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UDRI Golf League -- Complete Spreadsheet for Week 10</dc:title>
  <dc:creator/>
  <cp:lastModifiedBy>TJ</cp:lastModifiedBy>
  <cp:lastPrinted>2006-07-14T22:58:27Z</cp:lastPrinted>
  <dcterms:created xsi:type="dcterms:W3CDTF">2002-05-07T01:15:53Z</dcterms:created>
  <dcterms:modified xsi:type="dcterms:W3CDTF">2008-07-16T22:01:14Z</dcterms:modified>
</cp:coreProperties>
</file>